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77\2023 йил\Веб сайтга маълумотлари\Веб сайтга\01.07.2023 йил\"/>
    </mc:Choice>
  </mc:AlternateContent>
  <bookViews>
    <workbookView xWindow="0" yWindow="0" windowWidth="13080" windowHeight="77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H12" i="1"/>
  <c r="J12" i="1"/>
  <c r="J11" i="1"/>
  <c r="J10" i="1"/>
  <c r="J17" i="1"/>
  <c r="H15" i="1"/>
  <c r="J15" i="1"/>
  <c r="H19" i="1"/>
  <c r="J19" i="1"/>
  <c r="H14" i="1"/>
  <c r="J14" i="1" s="1"/>
  <c r="H9" i="1"/>
  <c r="J9" i="1"/>
  <c r="H16" i="1"/>
  <c r="J16" i="1" s="1"/>
  <c r="J13" i="1"/>
  <c r="H18" i="1"/>
  <c r="J18" i="1"/>
  <c r="H22" i="1"/>
  <c r="J22" i="1" s="1"/>
  <c r="J21" i="1"/>
  <c r="H24" i="1"/>
  <c r="G24" i="1"/>
  <c r="J24" i="1" l="1"/>
  <c r="H23" i="1" l="1"/>
  <c r="J23" i="1" s="1"/>
  <c r="H20" i="1"/>
  <c r="J20" i="1" s="1"/>
  <c r="H8" i="1"/>
  <c r="J8" i="1" s="1"/>
  <c r="G7" i="1"/>
  <c r="H7" i="1"/>
  <c r="G6" i="1"/>
  <c r="J6" i="1" s="1"/>
  <c r="H5" i="1"/>
  <c r="G5" i="1"/>
  <c r="J7" i="1" l="1"/>
  <c r="J5" i="1"/>
  <c r="J4" i="1" l="1"/>
</calcChain>
</file>

<file path=xl/sharedStrings.xml><?xml version="1.0" encoding="utf-8"?>
<sst xmlns="http://schemas.openxmlformats.org/spreadsheetml/2006/main" count="97" uniqueCount="73">
  <si>
    <t>(сўмда)</t>
  </si>
  <si>
    <t>Т/р</t>
  </si>
  <si>
    <t>Лавозими</t>
  </si>
  <si>
    <t>Сана</t>
  </si>
  <si>
    <t>Юборилган худуд</t>
  </si>
  <si>
    <t>Кунлик харажат</t>
  </si>
  <si>
    <t>Мехмонхона харажатлари</t>
  </si>
  <si>
    <t>Бошқа харажатлар</t>
  </si>
  <si>
    <t>Йўл харажатлари</t>
  </si>
  <si>
    <t>Буйруқ санаси ва рақами</t>
  </si>
  <si>
    <t>Жами харажатлар</t>
  </si>
  <si>
    <t>Раис ўринбосари Ғ.Қурбонов</t>
  </si>
  <si>
    <t>Жами:</t>
  </si>
  <si>
    <t>Қорақалпоғистон Республикаси</t>
  </si>
  <si>
    <t xml:space="preserve">Раис </t>
  </si>
  <si>
    <t>Сурхондарё вилояти</t>
  </si>
  <si>
    <t>Жиззах вилояти</t>
  </si>
  <si>
    <t>Бухоро вилояти</t>
  </si>
  <si>
    <t>Қашқадарё вилояти</t>
  </si>
  <si>
    <t>Раис ўринбосари Ш.Усмонов</t>
  </si>
  <si>
    <t>08.02.2023 йилдаги   14-хс-сонли</t>
  </si>
  <si>
    <t>09.02.2023 йилдан 13.02.2023 йилгача</t>
  </si>
  <si>
    <t>30.01.2023 йилдаги   11-хс-сонли</t>
  </si>
  <si>
    <t>30.01.2023 йилдан 02.02.2023 йилгача</t>
  </si>
  <si>
    <t>Қорақалпоғистон Республикаси ва Хоразм вилоятига</t>
  </si>
  <si>
    <t>22.02.2023 йилдаги   20-хс-сонли</t>
  </si>
  <si>
    <t>23.02.2023 йилдан 27.02.2023 йилгача</t>
  </si>
  <si>
    <t>07.02.2023 йилдаги   27-хс-сонли</t>
  </si>
  <si>
    <t>08.03.2023 йилдан 11.03.2023 йилгача</t>
  </si>
  <si>
    <t>11.03.2023 йилдаги   29-хс-сонли</t>
  </si>
  <si>
    <t>12.03.2023 йилдан 14.03.2023 йилгача</t>
  </si>
  <si>
    <t>27.01.2023 йилдаги   9-хс-сонли</t>
  </si>
  <si>
    <t>27.01.2023 йилдан 09.02.2023 йилгача</t>
  </si>
  <si>
    <t>23.03.2023 йилдаги   35-хс-сонли</t>
  </si>
  <si>
    <t>24.03.2023 йилдан 25.03.2023 йилгача</t>
  </si>
  <si>
    <t>Раис ўринбосари А.Маматкаримов</t>
  </si>
  <si>
    <t>08.05.2023 йилдаги   62-хс-сонли</t>
  </si>
  <si>
    <t>09.05.2023 йилдан 26.05.2023 йилгача</t>
  </si>
  <si>
    <t>Қорақалпоғистон Республикаси ва вилоятларга</t>
  </si>
  <si>
    <t>14.04.2023 йилдаги   49-хс-сонли</t>
  </si>
  <si>
    <t>16.04.2023 йилдан 19.04.2023 йилгача</t>
  </si>
  <si>
    <t>Самарқанд вилояти</t>
  </si>
  <si>
    <t>01.06.2023 йилдаги   74-хс-сонли</t>
  </si>
  <si>
    <t>06.06.2023 йилдан 05.06.2023 йилгача</t>
  </si>
  <si>
    <t>06.06.2023 йилдаги   76-хс-сонли</t>
  </si>
  <si>
    <t>07.06.2023 йилдан 09.06.2023 йилгача</t>
  </si>
  <si>
    <t>Қашқадарё ва Самарқанд вилоятлари</t>
  </si>
  <si>
    <t>18.04.2023 йилдаги   52-хс-сонли</t>
  </si>
  <si>
    <t>19.04.2023 йилдан 25.04.2023 йилгача</t>
  </si>
  <si>
    <t>Жиззах ва Самарқанд вилоятлари</t>
  </si>
  <si>
    <t>17.05.2023 йилдаги   66-хс-сонли</t>
  </si>
  <si>
    <t>18.05.2023 йилдан 22.05.2023 йилгача</t>
  </si>
  <si>
    <t>Сурхондарё ва Қашқадарё ҳамда Самарқанд вилоятлари</t>
  </si>
  <si>
    <t>28.03.2023 йилдаги   40-хс-сонли</t>
  </si>
  <si>
    <t>29.03.2023 йилдан 31.03.2023 йилгача</t>
  </si>
  <si>
    <t>02.05.2023 йилдаги   58-хс-сонли</t>
  </si>
  <si>
    <t>03.05.2023 йилдан 05.05.2023 йилгача</t>
  </si>
  <si>
    <t>Хоразм вилояти</t>
  </si>
  <si>
    <t>14.06.2023 йилдаги   79-хс-сонли</t>
  </si>
  <si>
    <t>15.06.2023 йилдан 19.06.2023 йилгача</t>
  </si>
  <si>
    <t>08.05.2023 йилдаги   61-хс-сонли</t>
  </si>
  <si>
    <t>09.05.2023 йилдан 12.05.2023 йилгача</t>
  </si>
  <si>
    <t>31.05.2023 йилдаги   71-хс-сонли</t>
  </si>
  <si>
    <t>01.06.2023 йилдан 02.06.2023 йилгача</t>
  </si>
  <si>
    <t>04.04.2023 йилдаги   44-хс-сонли</t>
  </si>
  <si>
    <t>04.04.2023 йилдан 06.04.2023 йилгача</t>
  </si>
  <si>
    <t>Наманган вилояти</t>
  </si>
  <si>
    <t>06.04.2023 йилдаги   45-хс-сонли</t>
  </si>
  <si>
    <t>06.04.2023 йилдан 10.04.2023 йилгача</t>
  </si>
  <si>
    <t>Сирдарё вилояти</t>
  </si>
  <si>
    <t>10.04.2023 йилдаги   47-хс-сонли</t>
  </si>
  <si>
    <t>10.04.2023 йилдан 12.04.2023 йилгача</t>
  </si>
  <si>
    <t>Ўрмон хўжалиги давлат қўмитасининг 01.07.2023 йил  ҳолатига мансабдор шахсларнинг хизмат сафарлари ва хориждан ташриф буюрган меҳмонларни кутиб олиш харажатлари тўғрисида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</si>
</sst>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pane ySplit="3" topLeftCell="A19" activePane="bottomLeft" state="frozen"/>
      <selection activeCell="B1" sqref="B1"/>
      <selection pane="bottomLeft" activeCell="F3" sqref="F3"/>
    </sheetView>
  </sheetViews>
  <sheetFormatPr defaultRowHeight="15" x14ac:dyDescent="0.25"/>
  <cols>
    <col min="1" max="1" width="5.42578125" style="1" customWidth="1"/>
    <col min="2" max="2" width="30.28515625" style="1" customWidth="1"/>
    <col min="3" max="3" width="19.140625" style="1" customWidth="1"/>
    <col min="4" max="4" width="22.140625" style="1" customWidth="1"/>
    <col min="5" max="5" width="31.7109375" style="1" customWidth="1"/>
    <col min="6" max="6" width="15.140625" style="18" customWidth="1"/>
    <col min="7" max="7" width="17.140625" style="18" customWidth="1"/>
    <col min="8" max="9" width="16.7109375" style="18" customWidth="1"/>
    <col min="10" max="10" width="16.28515625" style="18" customWidth="1"/>
    <col min="11" max="16384" width="9.140625" style="1"/>
  </cols>
  <sheetData>
    <row r="1" spans="1:10" ht="43.5" customHeight="1" x14ac:dyDescent="0.2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A2" s="2"/>
      <c r="B2" s="3"/>
      <c r="C2" s="3"/>
      <c r="D2" s="3"/>
      <c r="E2" s="3"/>
      <c r="F2" s="4"/>
      <c r="G2" s="4"/>
      <c r="H2" s="4"/>
      <c r="I2" s="4"/>
      <c r="J2" s="5" t="s">
        <v>0</v>
      </c>
    </row>
    <row r="3" spans="1:10" ht="42.75" customHeight="1" x14ac:dyDescent="0.25">
      <c r="A3" s="6" t="s">
        <v>1</v>
      </c>
      <c r="B3" s="6" t="s">
        <v>2</v>
      </c>
      <c r="C3" s="6" t="s">
        <v>9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8</v>
      </c>
      <c r="I3" s="7" t="s">
        <v>7</v>
      </c>
      <c r="J3" s="7" t="s">
        <v>10</v>
      </c>
    </row>
    <row r="4" spans="1:10" ht="35.25" customHeight="1" x14ac:dyDescent="0.25">
      <c r="A4" s="6">
        <v>1</v>
      </c>
      <c r="B4" s="8" t="s">
        <v>14</v>
      </c>
      <c r="C4" s="9" t="s">
        <v>20</v>
      </c>
      <c r="D4" s="10" t="s">
        <v>21</v>
      </c>
      <c r="E4" s="11" t="s">
        <v>16</v>
      </c>
      <c r="F4" s="12">
        <v>60000</v>
      </c>
      <c r="G4" s="12">
        <v>200000</v>
      </c>
      <c r="H4" s="12">
        <v>0</v>
      </c>
      <c r="I4" s="12">
        <v>0</v>
      </c>
      <c r="J4" s="13">
        <f t="shared" ref="J4" si="0">+I4+H4+G4+F4</f>
        <v>260000</v>
      </c>
    </row>
    <row r="5" spans="1:10" ht="35.25" customHeight="1" x14ac:dyDescent="0.25">
      <c r="A5" s="6">
        <v>2</v>
      </c>
      <c r="B5" s="8" t="s">
        <v>14</v>
      </c>
      <c r="C5" s="9" t="s">
        <v>22</v>
      </c>
      <c r="D5" s="10" t="s">
        <v>23</v>
      </c>
      <c r="E5" s="11" t="s">
        <v>24</v>
      </c>
      <c r="F5" s="12">
        <v>90000</v>
      </c>
      <c r="G5" s="12">
        <f>60000+500000</f>
        <v>560000</v>
      </c>
      <c r="H5" s="12">
        <f>1480115+741617</f>
        <v>2221732</v>
      </c>
      <c r="I5" s="12">
        <v>0</v>
      </c>
      <c r="J5" s="13">
        <f t="shared" ref="J5" si="1">+I5+H5+G5+F5</f>
        <v>2871732</v>
      </c>
    </row>
    <row r="6" spans="1:10" ht="35.25" customHeight="1" x14ac:dyDescent="0.25">
      <c r="A6" s="6">
        <v>3</v>
      </c>
      <c r="B6" s="8" t="s">
        <v>14</v>
      </c>
      <c r="C6" s="9" t="s">
        <v>25</v>
      </c>
      <c r="D6" s="10" t="s">
        <v>26</v>
      </c>
      <c r="E6" s="11" t="s">
        <v>18</v>
      </c>
      <c r="F6" s="12">
        <v>120000</v>
      </c>
      <c r="G6" s="12">
        <f>600000+60000</f>
        <v>660000</v>
      </c>
      <c r="H6" s="12">
        <v>0</v>
      </c>
      <c r="I6" s="12">
        <v>0</v>
      </c>
      <c r="J6" s="13">
        <f t="shared" ref="J6" si="2">+I6+H6+G6+F6</f>
        <v>780000</v>
      </c>
    </row>
    <row r="7" spans="1:10" ht="35.25" customHeight="1" x14ac:dyDescent="0.25">
      <c r="A7" s="6">
        <v>4</v>
      </c>
      <c r="B7" s="8" t="s">
        <v>14</v>
      </c>
      <c r="C7" s="9" t="s">
        <v>27</v>
      </c>
      <c r="D7" s="10" t="s">
        <v>28</v>
      </c>
      <c r="E7" s="11" t="s">
        <v>15</v>
      </c>
      <c r="F7" s="12">
        <v>90000</v>
      </c>
      <c r="G7" s="12">
        <f>60000+450000</f>
        <v>510000</v>
      </c>
      <c r="H7" s="12">
        <f>844829+218130</f>
        <v>1062959</v>
      </c>
      <c r="I7" s="12">
        <v>0</v>
      </c>
      <c r="J7" s="13">
        <f t="shared" ref="J7" si="3">+I7+H7+G7+F7</f>
        <v>1662959</v>
      </c>
    </row>
    <row r="8" spans="1:10" ht="35.25" customHeight="1" x14ac:dyDescent="0.25">
      <c r="A8" s="6">
        <v>5</v>
      </c>
      <c r="B8" s="8" t="s">
        <v>14</v>
      </c>
      <c r="C8" s="9" t="s">
        <v>29</v>
      </c>
      <c r="D8" s="10" t="s">
        <v>30</v>
      </c>
      <c r="E8" s="11" t="s">
        <v>15</v>
      </c>
      <c r="F8" s="12">
        <v>90000</v>
      </c>
      <c r="G8" s="12">
        <v>600000</v>
      </c>
      <c r="H8" s="12">
        <f>831089+806999</f>
        <v>1638088</v>
      </c>
      <c r="I8" s="12">
        <v>0</v>
      </c>
      <c r="J8" s="13">
        <f t="shared" ref="J8:J15" si="4">+I8+H8+G8+F8</f>
        <v>2328088</v>
      </c>
    </row>
    <row r="9" spans="1:10" ht="35.25" customHeight="1" x14ac:dyDescent="0.25">
      <c r="A9" s="6">
        <v>6</v>
      </c>
      <c r="B9" s="8" t="s">
        <v>14</v>
      </c>
      <c r="C9" s="9" t="s">
        <v>53</v>
      </c>
      <c r="D9" s="10" t="s">
        <v>54</v>
      </c>
      <c r="E9" s="11" t="s">
        <v>24</v>
      </c>
      <c r="F9" s="12">
        <v>90000</v>
      </c>
      <c r="G9" s="12">
        <v>120000</v>
      </c>
      <c r="H9" s="12">
        <f>316560+345840</f>
        <v>662400</v>
      </c>
      <c r="I9" s="12">
        <v>0</v>
      </c>
      <c r="J9" s="13">
        <f t="shared" ref="J9:J11" si="5">+I9+H9+G9+F9</f>
        <v>872400</v>
      </c>
    </row>
    <row r="10" spans="1:10" ht="35.25" customHeight="1" x14ac:dyDescent="0.25">
      <c r="A10" s="6">
        <v>7</v>
      </c>
      <c r="B10" s="8" t="s">
        <v>14</v>
      </c>
      <c r="C10" s="9" t="s">
        <v>64</v>
      </c>
      <c r="D10" s="10" t="s">
        <v>65</v>
      </c>
      <c r="E10" s="11" t="s">
        <v>66</v>
      </c>
      <c r="F10" s="12">
        <v>60000</v>
      </c>
      <c r="G10" s="12">
        <v>60000</v>
      </c>
      <c r="H10" s="12">
        <v>0</v>
      </c>
      <c r="I10" s="12">
        <v>0</v>
      </c>
      <c r="J10" s="13">
        <f t="shared" si="5"/>
        <v>120000</v>
      </c>
    </row>
    <row r="11" spans="1:10" ht="35.25" customHeight="1" x14ac:dyDescent="0.25">
      <c r="A11" s="6">
        <v>8</v>
      </c>
      <c r="B11" s="8" t="s">
        <v>14</v>
      </c>
      <c r="C11" s="9" t="s">
        <v>67</v>
      </c>
      <c r="D11" s="10" t="s">
        <v>68</v>
      </c>
      <c r="E11" s="11" t="s">
        <v>69</v>
      </c>
      <c r="F11" s="12">
        <v>90000</v>
      </c>
      <c r="G11" s="12">
        <v>120000</v>
      </c>
      <c r="H11" s="12">
        <v>0</v>
      </c>
      <c r="I11" s="12">
        <v>0</v>
      </c>
      <c r="J11" s="13">
        <f t="shared" si="5"/>
        <v>210000</v>
      </c>
    </row>
    <row r="12" spans="1:10" ht="35.25" customHeight="1" x14ac:dyDescent="0.25">
      <c r="A12" s="6">
        <v>9</v>
      </c>
      <c r="B12" s="8" t="s">
        <v>14</v>
      </c>
      <c r="C12" s="9" t="s">
        <v>70</v>
      </c>
      <c r="D12" s="10" t="s">
        <v>71</v>
      </c>
      <c r="E12" s="11" t="s">
        <v>49</v>
      </c>
      <c r="F12" s="12">
        <v>60000</v>
      </c>
      <c r="G12" s="12">
        <v>60000</v>
      </c>
      <c r="H12" s="12">
        <f>99270+68550</f>
        <v>167820</v>
      </c>
      <c r="I12" s="12">
        <v>0</v>
      </c>
      <c r="J12" s="13">
        <f t="shared" ref="J12" si="6">+I12+H12+G12+F12</f>
        <v>287820</v>
      </c>
    </row>
    <row r="13" spans="1:10" ht="35.25" customHeight="1" x14ac:dyDescent="0.25">
      <c r="A13" s="6">
        <v>10</v>
      </c>
      <c r="B13" s="8" t="s">
        <v>14</v>
      </c>
      <c r="C13" s="9" t="s">
        <v>47</v>
      </c>
      <c r="D13" s="10" t="s">
        <v>48</v>
      </c>
      <c r="E13" s="11" t="s">
        <v>49</v>
      </c>
      <c r="F13" s="12">
        <v>60000</v>
      </c>
      <c r="G13" s="12">
        <v>60000</v>
      </c>
      <c r="H13" s="12">
        <v>0</v>
      </c>
      <c r="I13" s="12">
        <v>0</v>
      </c>
      <c r="J13" s="13">
        <f t="shared" si="4"/>
        <v>120000</v>
      </c>
    </row>
    <row r="14" spans="1:10" ht="35.25" customHeight="1" x14ac:dyDescent="0.25">
      <c r="A14" s="6">
        <v>11</v>
      </c>
      <c r="B14" s="8" t="s">
        <v>14</v>
      </c>
      <c r="C14" s="9" t="s">
        <v>55</v>
      </c>
      <c r="D14" s="10" t="s">
        <v>56</v>
      </c>
      <c r="E14" s="11" t="s">
        <v>57</v>
      </c>
      <c r="F14" s="12">
        <v>66000</v>
      </c>
      <c r="G14" s="12">
        <v>66000</v>
      </c>
      <c r="H14" s="12">
        <f>348216+348216</f>
        <v>696432</v>
      </c>
      <c r="I14" s="12">
        <v>0</v>
      </c>
      <c r="J14" s="13">
        <f t="shared" si="4"/>
        <v>828432</v>
      </c>
    </row>
    <row r="15" spans="1:10" ht="35.25" customHeight="1" x14ac:dyDescent="0.25">
      <c r="A15" s="6">
        <v>12</v>
      </c>
      <c r="B15" s="8" t="s">
        <v>14</v>
      </c>
      <c r="C15" s="9" t="s">
        <v>60</v>
      </c>
      <c r="D15" s="10" t="s">
        <v>61</v>
      </c>
      <c r="E15" s="11" t="s">
        <v>17</v>
      </c>
      <c r="F15" s="12">
        <v>99000</v>
      </c>
      <c r="G15" s="12">
        <v>1600000</v>
      </c>
      <c r="H15" s="12">
        <f>238000+198924</f>
        <v>436924</v>
      </c>
      <c r="I15" s="12">
        <v>0</v>
      </c>
      <c r="J15" s="13">
        <f t="shared" si="4"/>
        <v>2135924</v>
      </c>
    </row>
    <row r="16" spans="1:10" ht="35.25" customHeight="1" x14ac:dyDescent="0.25">
      <c r="A16" s="6">
        <v>13</v>
      </c>
      <c r="B16" s="8" t="s">
        <v>14</v>
      </c>
      <c r="C16" s="9" t="s">
        <v>50</v>
      </c>
      <c r="D16" s="10" t="s">
        <v>51</v>
      </c>
      <c r="E16" s="11" t="s">
        <v>52</v>
      </c>
      <c r="F16" s="12">
        <v>99000</v>
      </c>
      <c r="G16" s="12">
        <v>132000</v>
      </c>
      <c r="H16" s="12">
        <f>239943+109197</f>
        <v>349140</v>
      </c>
      <c r="I16" s="12">
        <v>0</v>
      </c>
      <c r="J16" s="13">
        <f t="shared" ref="J16:J17" si="7">+I16+H16+G16+F16</f>
        <v>580140</v>
      </c>
    </row>
    <row r="17" spans="1:10" ht="35.25" customHeight="1" x14ac:dyDescent="0.25">
      <c r="A17" s="6">
        <v>14</v>
      </c>
      <c r="B17" s="8" t="s">
        <v>14</v>
      </c>
      <c r="C17" s="9" t="s">
        <v>62</v>
      </c>
      <c r="D17" s="10" t="s">
        <v>63</v>
      </c>
      <c r="E17" s="11" t="s">
        <v>41</v>
      </c>
      <c r="F17" s="12">
        <v>66000</v>
      </c>
      <c r="G17" s="12">
        <v>66000</v>
      </c>
      <c r="H17" s="12">
        <v>0</v>
      </c>
      <c r="I17" s="12">
        <v>0</v>
      </c>
      <c r="J17" s="13">
        <f t="shared" si="7"/>
        <v>132000</v>
      </c>
    </row>
    <row r="18" spans="1:10" ht="35.25" customHeight="1" x14ac:dyDescent="0.25">
      <c r="A18" s="6">
        <v>15</v>
      </c>
      <c r="B18" s="8" t="s">
        <v>14</v>
      </c>
      <c r="C18" s="9" t="s">
        <v>44</v>
      </c>
      <c r="D18" s="10" t="s">
        <v>45</v>
      </c>
      <c r="E18" s="11" t="s">
        <v>46</v>
      </c>
      <c r="F18" s="12">
        <v>66000</v>
      </c>
      <c r="G18" s="12">
        <v>66000</v>
      </c>
      <c r="H18" s="12">
        <f>282000+1348095</f>
        <v>1630095</v>
      </c>
      <c r="I18" s="12">
        <v>0</v>
      </c>
      <c r="J18" s="13">
        <f t="shared" ref="J18" si="8">+I18+H18+G18+F18</f>
        <v>1762095</v>
      </c>
    </row>
    <row r="19" spans="1:10" ht="35.25" customHeight="1" x14ac:dyDescent="0.25">
      <c r="A19" s="6">
        <v>16</v>
      </c>
      <c r="B19" s="8" t="s">
        <v>14</v>
      </c>
      <c r="C19" s="9" t="s">
        <v>58</v>
      </c>
      <c r="D19" s="10" t="s">
        <v>59</v>
      </c>
      <c r="E19" s="11" t="s">
        <v>13</v>
      </c>
      <c r="F19" s="12">
        <v>66000</v>
      </c>
      <c r="G19" s="12">
        <v>66000</v>
      </c>
      <c r="H19" s="12">
        <f>1597840+930147</f>
        <v>2527987</v>
      </c>
      <c r="I19" s="12">
        <v>0</v>
      </c>
      <c r="J19" s="13">
        <f t="shared" ref="J19" si="9">+I19+H19+G19+F19</f>
        <v>2659987</v>
      </c>
    </row>
    <row r="20" spans="1:10" ht="35.25" customHeight="1" x14ac:dyDescent="0.25">
      <c r="A20" s="6">
        <v>17</v>
      </c>
      <c r="B20" s="14" t="s">
        <v>11</v>
      </c>
      <c r="C20" s="9" t="s">
        <v>31</v>
      </c>
      <c r="D20" s="10" t="s">
        <v>32</v>
      </c>
      <c r="E20" s="11" t="s">
        <v>13</v>
      </c>
      <c r="F20" s="12">
        <v>0</v>
      </c>
      <c r="G20" s="12">
        <v>0</v>
      </c>
      <c r="H20" s="12">
        <f>758947+793817</f>
        <v>1552764</v>
      </c>
      <c r="I20" s="12">
        <v>0</v>
      </c>
      <c r="J20" s="13">
        <f t="shared" ref="J20" si="10">+I20+H20+G20+F20</f>
        <v>1552764</v>
      </c>
    </row>
    <row r="21" spans="1:10" ht="35.25" customHeight="1" x14ac:dyDescent="0.25">
      <c r="A21" s="6">
        <v>18</v>
      </c>
      <c r="B21" s="14" t="s">
        <v>11</v>
      </c>
      <c r="C21" s="9" t="s">
        <v>39</v>
      </c>
      <c r="D21" s="10" t="s">
        <v>40</v>
      </c>
      <c r="E21" s="11" t="s">
        <v>41</v>
      </c>
      <c r="F21" s="12">
        <v>90000</v>
      </c>
      <c r="G21" s="12">
        <v>660000</v>
      </c>
      <c r="H21" s="12">
        <v>0</v>
      </c>
      <c r="I21" s="12">
        <v>0</v>
      </c>
      <c r="J21" s="13">
        <f t="shared" ref="J21" si="11">+I21+H21+G21+F21</f>
        <v>750000</v>
      </c>
    </row>
    <row r="22" spans="1:10" ht="35.25" customHeight="1" x14ac:dyDescent="0.25">
      <c r="A22" s="6">
        <v>19</v>
      </c>
      <c r="B22" s="14" t="s">
        <v>11</v>
      </c>
      <c r="C22" s="9" t="s">
        <v>42</v>
      </c>
      <c r="D22" s="10" t="s">
        <v>43</v>
      </c>
      <c r="E22" s="11" t="s">
        <v>13</v>
      </c>
      <c r="F22" s="12">
        <v>99000</v>
      </c>
      <c r="G22" s="12">
        <v>132000</v>
      </c>
      <c r="H22" s="12">
        <f>727442+727442</f>
        <v>1454884</v>
      </c>
      <c r="I22" s="12">
        <v>0</v>
      </c>
      <c r="J22" s="13">
        <f t="shared" ref="J22" si="12">+I22+H22+G22+F22</f>
        <v>1685884</v>
      </c>
    </row>
    <row r="23" spans="1:10" ht="35.25" customHeight="1" x14ac:dyDescent="0.25">
      <c r="A23" s="6">
        <v>20</v>
      </c>
      <c r="B23" s="14" t="s">
        <v>19</v>
      </c>
      <c r="C23" s="9" t="s">
        <v>33</v>
      </c>
      <c r="D23" s="10" t="s">
        <v>34</v>
      </c>
      <c r="E23" s="11" t="s">
        <v>17</v>
      </c>
      <c r="F23" s="12">
        <v>30000</v>
      </c>
      <c r="G23" s="12">
        <v>0</v>
      </c>
      <c r="H23" s="12">
        <f>466274+466274</f>
        <v>932548</v>
      </c>
      <c r="I23" s="12">
        <v>0</v>
      </c>
      <c r="J23" s="13">
        <f t="shared" ref="J23" si="13">+I23+H23+G23+F23</f>
        <v>962548</v>
      </c>
    </row>
    <row r="24" spans="1:10" ht="35.25" customHeight="1" x14ac:dyDescent="0.25">
      <c r="A24" s="6">
        <v>21</v>
      </c>
      <c r="B24" s="14" t="s">
        <v>35</v>
      </c>
      <c r="C24" s="9" t="s">
        <v>36</v>
      </c>
      <c r="D24" s="10" t="s">
        <v>37</v>
      </c>
      <c r="E24" s="11" t="s">
        <v>38</v>
      </c>
      <c r="F24" s="12">
        <v>528000</v>
      </c>
      <c r="G24" s="12">
        <f>300000+250000+340000+250000+132000+400000+250000+330000+200000+675000</f>
        <v>3127000</v>
      </c>
      <c r="H24" s="12">
        <f>619935+732150</f>
        <v>1352085</v>
      </c>
      <c r="I24" s="12">
        <v>0</v>
      </c>
      <c r="J24" s="13">
        <f t="shared" ref="J24" si="14">+I24+H24+G24+F24</f>
        <v>5007085</v>
      </c>
    </row>
    <row r="25" spans="1:10" ht="24" customHeight="1" x14ac:dyDescent="0.25">
      <c r="A25" s="20" t="s">
        <v>12</v>
      </c>
      <c r="B25" s="21"/>
      <c r="C25" s="22"/>
      <c r="D25" s="15"/>
      <c r="E25" s="16"/>
      <c r="F25" s="17">
        <f>SUM(F4:F24)</f>
        <v>2019000</v>
      </c>
      <c r="G25" s="17">
        <f>SUM(G4:G24)</f>
        <v>8865000</v>
      </c>
      <c r="H25" s="17">
        <f>SUM(H4:H24)</f>
        <v>16685858</v>
      </c>
      <c r="I25" s="17">
        <f>SUM(I4:I24)</f>
        <v>0</v>
      </c>
      <c r="J25" s="17">
        <f>SUM(J4:J24)</f>
        <v>27569858</v>
      </c>
    </row>
  </sheetData>
  <mergeCells count="2">
    <mergeCell ref="A1:J1"/>
    <mergeCell ref="A25:C25"/>
  </mergeCells>
  <pageMargins left="0.19685039370078741" right="0.19685039370078741" top="0.39370078740157483" bottom="0.19685039370078741" header="0.19685039370078741" footer="0.19685039370078741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Sherzod</cp:lastModifiedBy>
  <cp:lastPrinted>2022-04-16T05:26:28Z</cp:lastPrinted>
  <dcterms:created xsi:type="dcterms:W3CDTF">2021-07-02T06:04:40Z</dcterms:created>
  <dcterms:modified xsi:type="dcterms:W3CDTF">2023-07-13T14:02:37Z</dcterms:modified>
</cp:coreProperties>
</file>