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веб сайтга\"/>
    </mc:Choice>
  </mc:AlternateContent>
  <bookViews>
    <workbookView xWindow="0" yWindow="0" windowWidth="28800" windowHeight="12030" tabRatio="790" activeTab="4"/>
  </bookViews>
  <sheets>
    <sheet name="1-илова" sheetId="9" r:id="rId1"/>
    <sheet name="2-илова" sheetId="11" r:id="rId2"/>
    <sheet name="3-илова" sheetId="1" r:id="rId3"/>
    <sheet name="4-илова " sheetId="4" r:id="rId4"/>
    <sheet name="5-илова" sheetId="7" r:id="rId5"/>
    <sheet name="6-илова " sheetId="25" r:id="rId6"/>
    <sheet name="7-илова" sheetId="26" r:id="rId7"/>
    <sheet name="8-илова " sheetId="28" r:id="rId8"/>
    <sheet name="9 илова" sheetId="29" r:id="rId9"/>
    <sheet name="10 илова " sheetId="30" r:id="rId10"/>
    <sheet name="11 илова" sheetId="31" r:id="rId11"/>
    <sheet name="12 илова" sheetId="32" r:id="rId12"/>
    <sheet name="13 илова" sheetId="33" r:id="rId13"/>
    <sheet name="14-илова " sheetId="13" r:id="rId14"/>
    <sheet name="15-илова" sheetId="14" r:id="rId15"/>
    <sheet name="ГТК" sheetId="23" state="hidden" r:id="rId16"/>
  </sheets>
  <definedNames>
    <definedName name="_xlnm._FilterDatabase" localSheetId="3" hidden="1">'4-илова '!$A$4:$Y$42</definedName>
    <definedName name="_xlnm._FilterDatabase" localSheetId="4" hidden="1">'5-илова'!$A$5:$L$113</definedName>
    <definedName name="_xlnm._FilterDatabase" localSheetId="5" hidden="1">'6-илова '!$A$5:$M$10</definedName>
    <definedName name="_xlnm.Print_Titles" localSheetId="1">'2-илова'!#REF!</definedName>
    <definedName name="_xlnm.Print_Titles" localSheetId="3">'4-илова '!$4:$4</definedName>
    <definedName name="_xlnm.Print_Titles" localSheetId="4">'5-илова'!$5:$5</definedName>
    <definedName name="_xlnm.Print_Titles" localSheetId="5">'6-илова '!$5:$5</definedName>
    <definedName name="_xlnm.Print_Area" localSheetId="9">'10 илова '!$A$1:$L$15</definedName>
    <definedName name="_xlnm.Print_Area" localSheetId="14">'15-илова'!$A$1:$J$13</definedName>
    <definedName name="_xlnm.Print_Area" localSheetId="1">'2-илова'!$A$1:$J$13</definedName>
    <definedName name="_xlnm.Print_Area" localSheetId="2">'3-илова'!$A$1:$F$26</definedName>
    <definedName name="_xlnm.Print_Area" localSheetId="3">'4-илова '!$A$1:$L$44</definedName>
    <definedName name="_xlnm.Print_Area" localSheetId="4">'5-илова'!$A$1:$L$191</definedName>
    <definedName name="_xlnm.Print_Area" localSheetId="5">'6-илова '!$A$1:$H$12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5" i="7" l="1"/>
  <c r="M116" i="7"/>
  <c r="M117" i="7"/>
  <c r="M118" i="7"/>
  <c r="M119" i="7"/>
  <c r="M120" i="7"/>
  <c r="M121" i="7"/>
  <c r="M122" i="7"/>
  <c r="M123" i="7"/>
  <c r="M124" i="7"/>
  <c r="M125" i="7"/>
  <c r="M126" i="7"/>
  <c r="M127" i="7"/>
  <c r="M128" i="7"/>
  <c r="M129" i="7"/>
  <c r="M130" i="7"/>
  <c r="M131" i="7"/>
  <c r="M132" i="7"/>
  <c r="M133" i="7"/>
  <c r="M134" i="7"/>
  <c r="M135" i="7"/>
  <c r="M136" i="7"/>
  <c r="M137" i="7"/>
  <c r="M138" i="7"/>
  <c r="M139" i="7"/>
  <c r="M140" i="7"/>
  <c r="M141" i="7"/>
  <c r="M142" i="7"/>
  <c r="M143" i="7"/>
  <c r="M144" i="7"/>
  <c r="M145" i="7"/>
  <c r="M146" i="7"/>
  <c r="M147" i="7"/>
  <c r="M148" i="7"/>
  <c r="M149" i="7"/>
  <c r="M150" i="7"/>
  <c r="M151" i="7"/>
  <c r="M152" i="7"/>
  <c r="M153" i="7"/>
  <c r="M154" i="7"/>
  <c r="M155" i="7"/>
  <c r="M156" i="7"/>
  <c r="M157" i="7"/>
  <c r="M158" i="7"/>
  <c r="M159" i="7"/>
  <c r="M160" i="7"/>
  <c r="M161" i="7"/>
  <c r="M162" i="7"/>
  <c r="M163" i="7"/>
  <c r="M164" i="7"/>
  <c r="M165" i="7"/>
  <c r="M166" i="7"/>
  <c r="M167" i="7"/>
  <c r="M168" i="7"/>
  <c r="M169" i="7"/>
  <c r="M170" i="7"/>
  <c r="M171" i="7"/>
  <c r="M172" i="7"/>
  <c r="M173" i="7"/>
  <c r="M174" i="7"/>
  <c r="M175" i="7"/>
  <c r="M176" i="7"/>
  <c r="M177" i="7"/>
  <c r="M178" i="7"/>
  <c r="M179" i="7"/>
  <c r="M180" i="7"/>
  <c r="M181" i="7"/>
  <c r="M182" i="7"/>
  <c r="M183" i="7"/>
  <c r="M184" i="7"/>
  <c r="M185" i="7"/>
  <c r="M186" i="7"/>
  <c r="M187" i="7"/>
  <c r="M188" i="7"/>
  <c r="M189" i="7"/>
  <c r="M114" i="7"/>
  <c r="L24" i="4" l="1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9" i="4"/>
  <c r="L40" i="4"/>
  <c r="L41" i="4"/>
  <c r="L38" i="4"/>
  <c r="D22" i="1"/>
  <c r="L42" i="4" l="1"/>
  <c r="E21" i="9"/>
  <c r="F21" i="9"/>
  <c r="G21" i="9"/>
  <c r="C19" i="9"/>
  <c r="E14" i="1" l="1"/>
  <c r="E12" i="1"/>
  <c r="E11" i="1"/>
  <c r="E8" i="1"/>
  <c r="E10" i="1"/>
  <c r="A6" i="32" l="1"/>
  <c r="A7" i="32" s="1"/>
  <c r="A8" i="32" s="1"/>
  <c r="A9" i="32" s="1"/>
  <c r="A10" i="32" s="1"/>
  <c r="A11" i="32" s="1"/>
  <c r="A12" i="32" s="1"/>
  <c r="A13" i="32" s="1"/>
  <c r="A14" i="32" s="1"/>
  <c r="A6" i="31"/>
  <c r="A7" i="31" s="1"/>
  <c r="A8" i="31" s="1"/>
  <c r="A9" i="31" s="1"/>
  <c r="A10" i="31" s="1"/>
  <c r="A11" i="31" s="1"/>
  <c r="A12" i="31" s="1"/>
  <c r="A13" i="31" s="1"/>
  <c r="A14" i="31" s="1"/>
  <c r="A8" i="26" l="1"/>
  <c r="A9" i="26" s="1"/>
  <c r="A10" i="26" s="1"/>
  <c r="A11" i="26" s="1"/>
  <c r="A12" i="26" s="1"/>
  <c r="C13" i="9" l="1"/>
  <c r="C14" i="9"/>
  <c r="C15" i="9"/>
  <c r="C16" i="9"/>
  <c r="C12" i="9" l="1"/>
  <c r="C17" i="9"/>
  <c r="C18" i="9"/>
  <c r="M15" i="4"/>
  <c r="M11" i="4"/>
  <c r="H11" i="13" l="1"/>
  <c r="G11" i="13"/>
  <c r="A8" i="25" l="1"/>
  <c r="A9" i="25" s="1"/>
  <c r="A10" i="25" s="1"/>
  <c r="A9" i="23" l="1"/>
  <c r="A10" i="23" s="1"/>
  <c r="A11" i="23" s="1"/>
  <c r="A12" i="23" s="1"/>
  <c r="A13" i="23" s="1"/>
  <c r="A14" i="23" s="1"/>
  <c r="A15" i="23" s="1"/>
  <c r="A16" i="23" s="1"/>
  <c r="A17" i="23" s="1"/>
  <c r="F28" i="13" l="1"/>
  <c r="E28" i="13"/>
  <c r="D28" i="13"/>
  <c r="A26" i="13"/>
  <c r="A27" i="13" s="1"/>
  <c r="F19" i="13" l="1"/>
  <c r="E19" i="13"/>
  <c r="D19" i="13" l="1"/>
  <c r="A17" i="13"/>
  <c r="A18" i="13" s="1"/>
  <c r="I11" i="13" l="1"/>
  <c r="K11" i="13"/>
  <c r="F11" i="13"/>
  <c r="E11" i="13"/>
  <c r="D11" i="13"/>
  <c r="A9" i="13"/>
  <c r="A10" i="13" s="1"/>
  <c r="A13" i="9" l="1"/>
  <c r="D21" i="9" l="1"/>
  <c r="C21" i="9" l="1"/>
  <c r="A11" i="1" l="1"/>
</calcChain>
</file>

<file path=xl/sharedStrings.xml><?xml version="1.0" encoding="utf-8"?>
<sst xmlns="http://schemas.openxmlformats.org/spreadsheetml/2006/main" count="2014" uniqueCount="879">
  <si>
    <t>Ҳисобот даври мобайнида бюджетдан ажратилаётган маблағлар суммаси</t>
  </si>
  <si>
    <t>шундан:</t>
  </si>
  <si>
    <t>иш ҳақи ва унга тенглаштирувчи тўловлар миқдори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</si>
  <si>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</si>
  <si>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</si>
  <si>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жами</t>
  </si>
  <si>
    <t>Ўз тасарруфидаги бюджет ташкилотларининг номланиши</t>
  </si>
  <si>
    <t>Харид қилинган товарлар ва хизматлар номи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</si>
  <si>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</si>
  <si>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</si>
  <si>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</si>
  <si>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Ҳарид жараёнини амалга ошириш тури</t>
  </si>
  <si>
    <t>Лот/шартнома рақами</t>
  </si>
  <si>
    <t>МАЪЛУМОТ</t>
  </si>
  <si>
    <t>Т/р</t>
  </si>
  <si>
    <t>Ҳисобот даври</t>
  </si>
  <si>
    <t>Товар (иш ва хизмат)лар харид қилиш учун тузилган шартномалар</t>
  </si>
  <si>
    <t>сони</t>
  </si>
  <si>
    <t>суммаси</t>
  </si>
  <si>
    <t>1-чорак</t>
  </si>
  <si>
    <t>2-чорак</t>
  </si>
  <si>
    <t>3-чорак</t>
  </si>
  <si>
    <t>Жами</t>
  </si>
  <si>
    <t>Сўндирилиши муддати</t>
  </si>
  <si>
    <t>№</t>
  </si>
  <si>
    <t>Амалга оширилган ишлар</t>
  </si>
  <si>
    <t>Кредит олувчилар номи</t>
  </si>
  <si>
    <t>Субсидия олувчилар номи</t>
  </si>
  <si>
    <t>...</t>
  </si>
  <si>
    <t>Маблағ ажратилиши юзасидан асословчи хужжат номи ва санаси</t>
  </si>
  <si>
    <t>Ажратилиши тартиби</t>
  </si>
  <si>
    <t>МАЪЛУМОТЛАР</t>
  </si>
  <si>
    <t>Кредитлар бўйича:</t>
  </si>
  <si>
    <t>Субсидиялар бўйича:</t>
  </si>
  <si>
    <t>Фоиз ставкаси</t>
  </si>
  <si>
    <t>Жойлашган ҳудуд
(вилоят, туман (шаҳар)</t>
  </si>
  <si>
    <t xml:space="preserve">Молиялаштириш манбаси* </t>
  </si>
  <si>
    <t>4-чорак</t>
  </si>
  <si>
    <t>Молиялаштириш манбаси*</t>
  </si>
  <si>
    <t xml:space="preserve">Маблағ ажратилишидан кўзланган мақсад </t>
  </si>
  <si>
    <t>Қўшимча манба номи</t>
  </si>
  <si>
    <t>Қўшимча манба ҳисобидан маблағ ажратилиши бўйича маҳаллий давлат органининг қарори</t>
  </si>
  <si>
    <t>рақами</t>
  </si>
  <si>
    <t>санаси</t>
  </si>
  <si>
    <t>Маблағ ажратилишидан кўзланган мақсад*</t>
  </si>
  <si>
    <t>*Изоҳ: Маҳаллий давлат органининг қарорига асосан маблағ ажратилган мақсадига кўра бир нечта йўналишларга ёки ташкилотларга маблағ ажратилган ҳоларда ушбу мақсадлар ва ташкилотлар алоҳида қаторда акс эттирилади.</t>
  </si>
  <si>
    <t>Маблағ ажратилган ташкилот</t>
  </si>
  <si>
    <t>Депозитлар бўйича</t>
  </si>
  <si>
    <t>Фоизи</t>
  </si>
  <si>
    <t>Шартнома рақами ва санаси</t>
  </si>
  <si>
    <t>Депозит жойлаштирилган банк номи</t>
  </si>
  <si>
    <t>Муддати</t>
  </si>
  <si>
    <t xml:space="preserve"> 20____ йилда 
Тадбиркорлик субъектларига берилган божхона имтиёзлар тўғрисида
МАЪЛУМОТ</t>
  </si>
  <si>
    <t>СТИР</t>
  </si>
  <si>
    <t>Жами имтиёз берилган сумма</t>
  </si>
  <si>
    <t>Тадбиркорлик субъекти номи</t>
  </si>
  <si>
    <t xml:space="preserve">Буюртмачи </t>
  </si>
  <si>
    <t>Лойиханинг номланиши</t>
  </si>
  <si>
    <t>Лойиха қуввати</t>
  </si>
  <si>
    <t>Лойихани амалга ошириш даври</t>
  </si>
  <si>
    <t>Тадбир номи</t>
  </si>
  <si>
    <t>Пудратчи тўғрисида маълумотлар</t>
  </si>
  <si>
    <t>Йўналишлари</t>
  </si>
  <si>
    <t>сақлаш харажатлари билан боғлиқ харидлар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</si>
  <si>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</si>
  <si>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</si>
  <si>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</si>
  <si>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Пудратчи номи</t>
  </si>
  <si>
    <t>Лойихани амалга ошириш қиймати (минг сўм)</t>
  </si>
  <si>
    <t>шундан ўзлаштарилган маблағлар (минг сўм)</t>
  </si>
  <si>
    <t>Корхона СТИРи</t>
  </si>
  <si>
    <t>Ажратилган маблағ миқдори
(минг сўм)</t>
  </si>
  <si>
    <t>Молиялаштирилган маблағ
(минг сўм)</t>
  </si>
  <si>
    <t>Харид қилинган товарлар (хизматлар) жами миқдори (ҳажми) қиймати 
(минг сўм)</t>
  </si>
  <si>
    <t>Харид қилинган товарлар (хизматлар) жами миқдори (ҳажми) қиймати (минг сўм)</t>
  </si>
  <si>
    <t>Шартноманинг умумий қиймати 
(минг сўм)</t>
  </si>
  <si>
    <t>Ажратилган маблағ 
(минг сўм)</t>
  </si>
  <si>
    <t>Жойлаштирилган маблағ
 (минг сўм)</t>
  </si>
  <si>
    <t>Т/Р</t>
  </si>
  <si>
    <t>Шаклланган қўшимча маблағ миқдори</t>
  </si>
  <si>
    <t>х</t>
  </si>
  <si>
    <t>Ажратилган кредит маблағларининг қайтарилиши</t>
  </si>
  <si>
    <t>Асосий қарз</t>
  </si>
  <si>
    <t>Фоиз тўловлари</t>
  </si>
  <si>
    <t>Жарима ва пенялар</t>
  </si>
  <si>
    <t>Лойихани молиялаш-тириш манбаси (бюджет/ бюджетдан ташқари маблағлар)</t>
  </si>
  <si>
    <t>*Изоҳ: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</si>
  <si>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3-ИЛОВА
</t>
  </si>
  <si>
    <t>Бюджет жараёнининг очиқлигини таъминлаш 
мақсадида расмий веб-сайтларда маълумотларни 
жойлаштириш тартиби тўғрисидаги низомга
1-ИЛОВА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</si>
  <si>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2-ИЛОВА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</si>
  <si>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4-ИЛОВА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</si>
  <si>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5-ИЛОВА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</si>
  <si>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6-ИЛОВА
</t>
  </si>
  <si>
    <t>Бюджет жараёнининг очиқлигини таъминлаш 
мақсадида расмий веб-сайтларда маълумотларни 
жойлаштириш тартиби тўғрисидаги низомга
14-ИЛОВА</t>
  </si>
  <si>
    <t>Бюджет жараёнининг очиқлигини таъминлаш 
мақсадида расмий веб-сайтларда маълумотларни 
жойлаштириш тартиби тўғрисидаги низомга
15-ИЛОВА</t>
  </si>
  <si>
    <t>ягона ижтимоий солиқ</t>
  </si>
  <si>
    <t>Маълумот мавжуд эмас</t>
  </si>
  <si>
    <t>Маълумотлар мавжуд эмас</t>
  </si>
  <si>
    <t>Ўрмон хўжалиги давлат қўмитасида капитал қўйилмалар ҳисобидан амалга оширилаётган лойиҳалар мавжуд эмас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</si>
  <si>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</si>
  <si>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</si>
  <si>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</si>
  <si>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</si>
  <si>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</si>
  <si>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</si>
  <si>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</si>
  <si>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</si>
  <si>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</si>
  <si>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</si>
  <si>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</si>
  <si>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</si>
  <si>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</si>
  <si>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</si>
  <si>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</si>
  <si>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</si>
  <si>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</si>
  <si>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</si>
  <si>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</si>
  <si>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</si>
  <si>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</si>
  <si>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</si>
  <si>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</si>
  <si>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</si>
  <si>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</si>
  <si>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</si>
  <si>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</si>
  <si>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</si>
  <si>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</si>
  <si>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</si>
  <si>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</si>
  <si>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</si>
  <si>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</si>
  <si>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</si>
  <si>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</si>
  <si>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</si>
  <si>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</si>
  <si>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</si>
  <si>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</si>
  <si>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</si>
  <si>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</si>
  <si>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</si>
  <si>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</si>
  <si>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</si>
  <si>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</si>
  <si>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</si>
  <si>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</si>
  <si>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</si>
  <si>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</si>
  <si>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</si>
  <si>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</si>
  <si>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</si>
  <si>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</si>
  <si>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</si>
  <si>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</si>
  <si>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</si>
  <si>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</si>
  <si>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</si>
  <si>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</si>
  <si>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</si>
  <si>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</si>
  <si>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</si>
  <si>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</si>
  <si>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</si>
  <si>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</si>
  <si>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</si>
  <si>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Бюджетдан ташқари маблағлар</t>
  </si>
  <si>
    <t xml:space="preserve"> ЯТТ "Умаров.Б.Б"</t>
  </si>
  <si>
    <t>Транспорт воситасини жорий таъмирлаш</t>
  </si>
  <si>
    <t>сўм</t>
  </si>
  <si>
    <t>ПҚ-3953 27.09.2018й.</t>
  </si>
  <si>
    <t>STANDART TECHNICAL SYSTEM MCHJ</t>
  </si>
  <si>
    <t>Ўзбекистон Республикасининг Давлат бюджети</t>
  </si>
  <si>
    <t>Commfort дастурини олиш учун</t>
  </si>
  <si>
    <t>8955932/9040854</t>
  </si>
  <si>
    <t>Электрон дўкон</t>
  </si>
  <si>
    <t>Комплект</t>
  </si>
  <si>
    <t>IDEAL SOLUTIONS хусусий корхонаси</t>
  </si>
  <si>
    <t>Сервер</t>
  </si>
  <si>
    <t>Аукцион</t>
  </si>
  <si>
    <t>5261020/4872438</t>
  </si>
  <si>
    <t>98 700 000,00</t>
  </si>
  <si>
    <t>OOO Starlab</t>
  </si>
  <si>
    <t>Kerio Control дастурий таъминоти лицензиясини олиш учун</t>
  </si>
  <si>
    <t>5260648/4872286</t>
  </si>
  <si>
    <t>Мунавар нур барака ХК</t>
  </si>
  <si>
    <t>Дона</t>
  </si>
  <si>
    <t>9060037/9152475</t>
  </si>
  <si>
    <t>МФУ принтер олиш учун</t>
  </si>
  <si>
    <t>9060040/9152795</t>
  </si>
  <si>
    <t>YATT KARIMOV BAXTIYOR TURGUNBAYEVICH</t>
  </si>
  <si>
    <t>Стул</t>
  </si>
  <si>
    <t xml:space="preserve">9074059/9169025 </t>
  </si>
  <si>
    <t>ООО NAVRUZ BEST GROUP</t>
  </si>
  <si>
    <t>Стол</t>
  </si>
  <si>
    <t>9074051/9169090</t>
  </si>
  <si>
    <t>ООО TECHMALL GROUP</t>
  </si>
  <si>
    <t>9089334/9188412</t>
  </si>
  <si>
    <t>ООО  "ORGSELL"</t>
  </si>
  <si>
    <t>Компьютер</t>
  </si>
  <si>
    <t>Коперацион биржа</t>
  </si>
  <si>
    <t xml:space="preserve">190073851/073851 </t>
  </si>
  <si>
    <t>?HUMO DISTRIBUTION? МЧЖ</t>
  </si>
  <si>
    <t>Ноутбук</t>
  </si>
  <si>
    <t>5300428/4945128</t>
  </si>
  <si>
    <t>ООО KAMOL-BROKER-PLUS</t>
  </si>
  <si>
    <t>Бюджетдан ташқари жамғарма маблағлари</t>
  </si>
  <si>
    <t>9038492/9129337</t>
  </si>
  <si>
    <t>Музлатгич</t>
  </si>
  <si>
    <t>ООО DOORDASH SERVICE</t>
  </si>
  <si>
    <t xml:space="preserve"> Телевизор </t>
  </si>
  <si>
    <t>9074066/9169091</t>
  </si>
  <si>
    <t>Ўрмон хўжалиги илмий-тадқиқот институти ҳузуридаги чўл ҳудудларида ўрмончиликни ривожлантириш илмий маркази</t>
  </si>
  <si>
    <t>Ўрмон хўжалиги давлат қўмитаси</t>
  </si>
  <si>
    <t>МТБ ва ОХБ</t>
  </si>
  <si>
    <t>Ўрмон хўжалиги илмий-тадқиқот институти</t>
  </si>
  <si>
    <t>Урмонкурилиш ДУК</t>
  </si>
  <si>
    <t>Урмон хужалиги илмий тадкикот институтининг Андижон филилали</t>
  </si>
  <si>
    <t>*Изоҳ: Давлат бюджети тўғрисидаги қонунда белгиланган биринчи даражали бюджет маблағлари тақсимловчилар бўйича тўлдирилади.</t>
  </si>
  <si>
    <t>Йил давомида
қўшимча ажратилган маблағлар асосида
(минг сўм)</t>
  </si>
  <si>
    <t>Йил бошида учун тасдиқланган дастур асосида (минг сўм)</t>
  </si>
  <si>
    <t>Ажратилган маблағнинг ўзлаштирилиши (%)</t>
  </si>
  <si>
    <t>Бажарилган ишлар ва харажатларнинг миқдори
 (минг сўм)</t>
  </si>
  <si>
    <t>Молиялаштирил-ган маблағ
(минг сўм)</t>
  </si>
  <si>
    <t>Режалаштирилган маблағ</t>
  </si>
  <si>
    <t>Объект сони</t>
  </si>
  <si>
    <t>Биринчи даражали бюджет маблағлари тақсимловчи номи*</t>
  </si>
  <si>
    <t xml:space="preserve"> 20____ йилда
Ўзбекистон Республикасининг Давлат бюджетидан молиялаштириладиган ижтимоий ва ишлаб чиқариш инфратузилмасини ривожлантириш
дастурларининг ижро этилиши тўғрисидаги 
МАЪЛУМОТ</t>
  </si>
  <si>
    <t>Бюджет жараёнининг очиқлигини таъминлаш 
мақсадида расмий веб-сайтларда маълумотларни 
жойлаштириш тартиби тўғрисидаги низомга
7-ИЛОВА</t>
  </si>
  <si>
    <t>Бюджет жараёнининг очиқлигини таъминлаш 
мақсадида расмий веб-сайтларда маълумотларни 
жойлаштириш тартиби тўғрисидаги низомга
8-ИЛОВА</t>
  </si>
  <si>
    <t xml:space="preserve"> 20____ йилда
Ўзбекистон Республикасининг Давлат бюджетидан молиялаштириладиган ижтимоий ва ишлаб чиқариш
инфратузилмасини ривожлантириш дастурларининг ижро этилиши тўғрисидаги 
МАЪЛУМОТ</t>
  </si>
  <si>
    <t>Объект номи ва манзили</t>
  </si>
  <si>
    <t>Амалга ошириш муддати</t>
  </si>
  <si>
    <t>Ўлчов бирлиги</t>
  </si>
  <si>
    <t>Лойиҳа қуввати</t>
  </si>
  <si>
    <t>Молиялаш-тирилган маблағ
(минг сўм)</t>
  </si>
  <si>
    <t>Ажратилган маблағнинг ўзлаш-тирилиши (%)</t>
  </si>
  <si>
    <t>Дастурга киритиш учун асос</t>
  </si>
  <si>
    <t>Йил бошида учун тасдиқланган дастур асосида
(минг сўм)</t>
  </si>
  <si>
    <t>I</t>
  </si>
  <si>
    <t>Янги қурилиш</t>
  </si>
  <si>
    <t>II</t>
  </si>
  <si>
    <t>Реконструкция</t>
  </si>
  <si>
    <t>III</t>
  </si>
  <si>
    <t>Жиҳозлаш</t>
  </si>
  <si>
    <t>IV</t>
  </si>
  <si>
    <t>Кейинги йиллар лойиҳа қидирув ишлари учун</t>
  </si>
  <si>
    <t>V</t>
  </si>
  <si>
    <t>Кредитор қарздорликни қоплаш</t>
  </si>
  <si>
    <t>VI</t>
  </si>
  <si>
    <t>Мукаммал таъмирлаш</t>
  </si>
  <si>
    <t>Бюджет жараёнининг очиқлигини таъминлаш 
мақсадида расмий веб-сайтларда маълумотларни 
жойлаштириш тартиби тўғрисидаги низомга
9-ИЛОВА</t>
  </si>
  <si>
    <r>
      <t xml:space="preserve">Тақдим этилган солиқ имтиёзлари 
РЎЙХАТИ
 ______________ 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20__ йил *
</t>
    </r>
  </si>
  <si>
    <t>Солиқ тури</t>
  </si>
  <si>
    <t>Имтиёз номи</t>
  </si>
  <si>
    <t>Хуқуқий хужжат тури</t>
  </si>
  <si>
    <t>Хужжат рақами ва санаси</t>
  </si>
  <si>
    <t>Имтиёзнинг амал қилиш муддати</t>
  </si>
  <si>
    <t>Бюджет жараёнининг очиқлигини таъминлаш 
мақсадида расмий веб-сайтларда маълумотларни 
жойлаштириш тартиби тўғрисидаги низомга
10-ИЛОВА</t>
  </si>
  <si>
    <r>
      <t xml:space="preserve">Тақдим этилган божхона имтиёзлари 
РЎЙХАТИ
 ______________ 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20__ йил *
</t>
    </r>
  </si>
  <si>
    <t>Хужжат тури</t>
  </si>
  <si>
    <t>Хужжат рақами</t>
  </si>
  <si>
    <t>Хужжат тасдиқланган сана</t>
  </si>
  <si>
    <t>Хужжат номи</t>
  </si>
  <si>
    <t>Ҳужжатнинг тузилмавий бирлиги</t>
  </si>
  <si>
    <t>Кучга кириш санаси</t>
  </si>
  <si>
    <t>Хужжатнинг амал қилиш муддати</t>
  </si>
  <si>
    <t>Имтиёз тури</t>
  </si>
  <si>
    <t>Имтиёз берилган соҳа номи</t>
  </si>
  <si>
    <t>Божхона тўлови</t>
  </si>
  <si>
    <t>Акциз солиғи</t>
  </si>
  <si>
    <t>ҚҚС</t>
  </si>
  <si>
    <t>Бюджет жараёнининг очиқлигини таъминлаш 
мақсадида расмий веб-сайтларда маълумотларни 
жойлаштириш тартиби тўғрисидаги низомга
11-ИЛОВА</t>
  </si>
  <si>
    <t xml:space="preserve"> 20____ йилда
Тадбиркорлик субъектларига тақдим этилган солиқ имтиёзлари тўғрисида
МАЪЛУМОТ</t>
  </si>
  <si>
    <t>Жами имтиёз суммаси
(минг сўм)</t>
  </si>
  <si>
    <t>Бюджет жараёнининг очиқлигини таъминлаш 
мақсадида расмий веб-сайтларда маълумотларни 
жойлаштириш тартиби тўғрисидаги низомга
12-ИЛОВА</t>
  </si>
  <si>
    <t xml:space="preserve"> 20____ йилда
Тадбиркорлик субъектларига тақдим этилган божхона имтиёзлари тўғрисида
МАЪЛУМОТ</t>
  </si>
  <si>
    <r>
      <rPr>
        <sz val="12"/>
        <rFont val="Times New Roman"/>
        <family val="1"/>
        <charset val="204"/>
      </rPr>
      <t>Бюджет жараёнининг очиқлигини таъминлаш 
мақсадида расмий веб-сайтларда маълумотларни жойлаштириш тартиби тўғрисидаги низомга
13-ИЛОВА</t>
    </r>
    <r>
      <rPr>
        <b/>
        <sz val="12"/>
        <rFont val="Times New Roman"/>
        <family val="1"/>
        <charset val="204"/>
      </rPr>
      <t xml:space="preserve">
</t>
    </r>
  </si>
  <si>
    <t xml:space="preserve"> 20____ йилда
Ўзбекистон Республикасининг Давлат молиявий назорат органлари томонидан ўтказилган назорат тадбирлари юзасидагн
МАЪЛУМОТ</t>
  </si>
  <si>
    <t>Р  Е  Ж  А С  И *</t>
  </si>
  <si>
    <t>Назорат тадбирлари мазмуни</t>
  </si>
  <si>
    <t xml:space="preserve"> Ўтказиш санаси</t>
  </si>
  <si>
    <t>Объектлар номи</t>
  </si>
  <si>
    <t>*Ҳар чорак якунлари бўйича ўтказилган назорат тадбирлари натижалари юзасидан вазирликлар ва ҳудудлар кесимида маълумот тақдим этилади.</t>
  </si>
  <si>
    <t>Урмон хужалигини ривожлантириш Инновация маркази</t>
  </si>
  <si>
    <t>Ўзбекистон Республикасининг Давлат бюджети, Бюджетдан ташқари жамғарма маблағлари</t>
  </si>
  <si>
    <t>MANAVIYATCHI YOSHLAR FAOLIYATI  МЧЖ</t>
  </si>
  <si>
    <t>2095977/21</t>
  </si>
  <si>
    <t>2095984/39</t>
  </si>
  <si>
    <t>3160094/7648629</t>
  </si>
  <si>
    <t>Байроқ</t>
  </si>
  <si>
    <t>дона</t>
  </si>
  <si>
    <t>Тошкент давлат аграр университети</t>
  </si>
  <si>
    <t>2114715/3А...</t>
  </si>
  <si>
    <t>Электр энергия</t>
  </si>
  <si>
    <t>2114880/38</t>
  </si>
  <si>
    <t>ОАО "Kapital Sugurta"</t>
  </si>
  <si>
    <t>Суғурта харажатлари</t>
  </si>
  <si>
    <t>2129975/2600/31108165</t>
  </si>
  <si>
    <t>ООО ИД "TABRIKLAR DUNYOSI"</t>
  </si>
  <si>
    <t>Баённома бланкаси</t>
  </si>
  <si>
    <t xml:space="preserve"> ГУП "Республиканский узел специальной связи"</t>
  </si>
  <si>
    <t>3168473/7666516</t>
  </si>
  <si>
    <t xml:space="preserve">2150276/443 </t>
  </si>
  <si>
    <t>Алоқа хизмати</t>
  </si>
  <si>
    <t>ООО "MAQSAD BEMINNAT SERVIS"</t>
  </si>
  <si>
    <t>2182804/21</t>
  </si>
  <si>
    <t>3183951/7694872</t>
  </si>
  <si>
    <t>Яйлов бланкаси тайёрлаш</t>
  </si>
  <si>
    <t>3183714/7694670</t>
  </si>
  <si>
    <t xml:space="preserve"> ГУП "O'RMONTEXNOSERVIS"</t>
  </si>
  <si>
    <t>2190449/2021/5</t>
  </si>
  <si>
    <t>Хизмат кўрсатиш</t>
  </si>
  <si>
    <t xml:space="preserve"> "Кишлок хаёти" газетаси</t>
  </si>
  <si>
    <t>эълон чоп этиш</t>
  </si>
  <si>
    <t>Кв/см</t>
  </si>
  <si>
    <t xml:space="preserve"> Узбек тили унисер.укитиш ва малака ошириш маркази</t>
  </si>
  <si>
    <t>Человек</t>
  </si>
  <si>
    <t>2190503/98</t>
  </si>
  <si>
    <t>Ҳодимлар малакасини ошириш</t>
  </si>
  <si>
    <t>2190580/546/2021-Tosh</t>
  </si>
  <si>
    <t>O'ZBEKTELEKOM</t>
  </si>
  <si>
    <t>2209958/1914985119</t>
  </si>
  <si>
    <t>Узбектелеком серверига рухсатнома ва аукцион порталини жойлаштириш учун</t>
  </si>
  <si>
    <t>ЎРҚ-472-сонли 09.04.2018 44-модда</t>
  </si>
  <si>
    <t>3192925/7712808</t>
  </si>
  <si>
    <t xml:space="preserve"> OOO Billur suv </t>
  </si>
  <si>
    <t xml:space="preserve"> Питьевая вода</t>
  </si>
  <si>
    <t>9036536/9128191</t>
  </si>
  <si>
    <t>3198116/7722108</t>
  </si>
  <si>
    <t xml:space="preserve"> "KIBERXAVFSIZLIK MARKAZI" DUK</t>
  </si>
  <si>
    <t xml:space="preserve">2228351/78-Р
</t>
  </si>
  <si>
    <t>Ягона етказиб берувчи</t>
  </si>
  <si>
    <t>ахборот хавфсизлигини ўрганиб чиқиш хамда ахборотхавфсизлигини ишлаб чиқиш</t>
  </si>
  <si>
    <t>ООО МЦФЭР-У</t>
  </si>
  <si>
    <t>2228384/КД-15</t>
  </si>
  <si>
    <t>Masters Oltisoy хусусий корхонаси</t>
  </si>
  <si>
    <t>9054058/9145630</t>
  </si>
  <si>
    <t>Установка, переустановка и заправка кондиционера</t>
  </si>
  <si>
    <t>Гкал</t>
  </si>
  <si>
    <t>2236065/50...</t>
  </si>
  <si>
    <t>Услуга  за горячую воду и тепловую энергию</t>
  </si>
  <si>
    <t xml:space="preserve">ЯТТ "Умаров.Б.Б" </t>
  </si>
  <si>
    <t>2236209/76</t>
  </si>
  <si>
    <t>Uzdigital TV</t>
  </si>
  <si>
    <t>2242345/21К-223 шартномага № 1 кушимча келишув</t>
  </si>
  <si>
    <t>Кабел телевединияси учун</t>
  </si>
  <si>
    <t>2264790/32</t>
  </si>
  <si>
    <t xml:space="preserve"> ОАО "Kapital Sugurta"</t>
  </si>
  <si>
    <t>ООО "SIM-SIM SKAZKA"</t>
  </si>
  <si>
    <t>2264790/2600/3111</t>
  </si>
  <si>
    <t xml:space="preserve"> делегация иштирокчилари овқатланиши учун</t>
  </si>
  <si>
    <t>2270691/18</t>
  </si>
  <si>
    <t>Алоқа хизмати учун</t>
  </si>
  <si>
    <t>2270757/ 1916863978</t>
  </si>
  <si>
    <t xml:space="preserve">O'ZBEKTELEKOM </t>
  </si>
  <si>
    <t>KANSMART MCHJ</t>
  </si>
  <si>
    <t xml:space="preserve">8943279/9027313 </t>
  </si>
  <si>
    <t>Оқ қоғоз</t>
  </si>
  <si>
    <t>ЧП"NURON SAVDO"</t>
  </si>
  <si>
    <t xml:space="preserve">8943249/9027276 </t>
  </si>
  <si>
    <t>Пачка</t>
  </si>
  <si>
    <t xml:space="preserve">ooo "IPLUS" </t>
  </si>
  <si>
    <t>Интернет</t>
  </si>
  <si>
    <t>ой</t>
  </si>
  <si>
    <t xml:space="preserve">2092471/85/К21 шарт № 1 куш келишув </t>
  </si>
  <si>
    <t xml:space="preserve"> ЯТТ "Умаров.Б.Б" </t>
  </si>
  <si>
    <t>2091084/20</t>
  </si>
  <si>
    <t>ООО "Kansler"</t>
  </si>
  <si>
    <t>Настольный набор</t>
  </si>
  <si>
    <t>8953955/9038860</t>
  </si>
  <si>
    <t>набор</t>
  </si>
  <si>
    <t xml:space="preserve">5261020/4872438 </t>
  </si>
  <si>
    <t>УПС</t>
  </si>
  <si>
    <t xml:space="preserve">ГУП "O'RMONTEXNOSERVIS" </t>
  </si>
  <si>
    <t>2100764/2021/6</t>
  </si>
  <si>
    <t>компьютер ва принтерларни жорий таъмирлаш</t>
  </si>
  <si>
    <t>MANAVIYATCHI YOSHLAR FAOLIYATI</t>
  </si>
  <si>
    <t>3160090/7648621</t>
  </si>
  <si>
    <t>қўмита концепсиясини ясатиш учун</t>
  </si>
  <si>
    <t>Государственное унитарное предприятие Центр UZINFOCOM</t>
  </si>
  <si>
    <t>Интернет почта учун</t>
  </si>
  <si>
    <t>2104159/73-П шарт № 1 куш. Келишув</t>
  </si>
  <si>
    <t>2114693/3А..</t>
  </si>
  <si>
    <t>киловатт</t>
  </si>
  <si>
    <t xml:space="preserve">Электр энергия учун </t>
  </si>
  <si>
    <t>OOO "ALPHA OIL GROUP"</t>
  </si>
  <si>
    <t>литр</t>
  </si>
  <si>
    <t>Бензин</t>
  </si>
  <si>
    <t>2127584/В-32АП шарт № 3 кушимча келишув</t>
  </si>
  <si>
    <t xml:space="preserve">MANAVIYATCHI YOSHLAR FAOLIYATI  МЧЖ </t>
  </si>
  <si>
    <t>8995613/9084503</t>
  </si>
  <si>
    <t>Алломалар хақида кўргазмали қуроллар чиқариш</t>
  </si>
  <si>
    <t xml:space="preserve"> "UNICON-SOFT" МЧЖ </t>
  </si>
  <si>
    <t xml:space="preserve"> "Е-ХАТ" калитларини абонент тулови учун</t>
  </si>
  <si>
    <t>2166468/ 108-2021/IJRO шарт Д/С № 4269-108-2021/IJRO</t>
  </si>
  <si>
    <t xml:space="preserve">UP SAR MCHJ </t>
  </si>
  <si>
    <t xml:space="preserve"> Конверт</t>
  </si>
  <si>
    <t>9006461/9095487</t>
  </si>
  <si>
    <t xml:space="preserve"> ООО "MAQSAD BEMINNAT SERVIS"</t>
  </si>
  <si>
    <t>2182861/22</t>
  </si>
  <si>
    <t>2183186/20</t>
  </si>
  <si>
    <t>ЧП "Умаров Б.Б."</t>
  </si>
  <si>
    <t>3186206/ 7701562</t>
  </si>
  <si>
    <t>хизмат</t>
  </si>
  <si>
    <t>ЧП LEADER ALISHER</t>
  </si>
  <si>
    <t>Шланг</t>
  </si>
  <si>
    <t>9029406/9120780</t>
  </si>
  <si>
    <t>м</t>
  </si>
  <si>
    <t xml:space="preserve"> ЧП BLESSED DAYS</t>
  </si>
  <si>
    <t>9029364/9120543</t>
  </si>
  <si>
    <t>Узбек тили унисер.укитиш ва малака ошириш маркази</t>
  </si>
  <si>
    <t>2209916/461/2021-Tosh</t>
  </si>
  <si>
    <t xml:space="preserve"> "MANAVIYATCHI YOSHLAR FAOLIYATI"</t>
  </si>
  <si>
    <t>Ўзбекистон Республикаси байроғини тайёрлаш</t>
  </si>
  <si>
    <t>9036810/9128146</t>
  </si>
  <si>
    <t>9036806/9128093</t>
  </si>
  <si>
    <t xml:space="preserve">ООО ALL IN ONE MARKET </t>
  </si>
  <si>
    <t xml:space="preserve"> Клавиатура</t>
  </si>
  <si>
    <t>9035799/9126889</t>
  </si>
  <si>
    <t>Глобал ТСВ савдо ишлаб чикариш корхонаси</t>
  </si>
  <si>
    <t>9035792/9126824</t>
  </si>
  <si>
    <t xml:space="preserve"> Коннектор</t>
  </si>
  <si>
    <t xml:space="preserve"> ООО CYBORGPC</t>
  </si>
  <si>
    <t xml:space="preserve"> Коммутатор</t>
  </si>
  <si>
    <t>KIBERXAVFSIZLIK MARKAZI DUK</t>
  </si>
  <si>
    <t>9035505/9126771</t>
  </si>
  <si>
    <t>2228306/79-А</t>
  </si>
  <si>
    <t>9048380/9139679</t>
  </si>
  <si>
    <t>Байроқ олиш учун</t>
  </si>
  <si>
    <t xml:space="preserve"> "Piskent Nematlari" Ф/Х </t>
  </si>
  <si>
    <t>Теша</t>
  </si>
  <si>
    <t xml:space="preserve"> ООО VODIY BAXT-QUSHI</t>
  </si>
  <si>
    <t>9055287/9146798</t>
  </si>
  <si>
    <t>9055279/9146817</t>
  </si>
  <si>
    <t xml:space="preserve"> Кабель</t>
  </si>
  <si>
    <t>СП HUMSAR</t>
  </si>
  <si>
    <t xml:space="preserve"> Кирка</t>
  </si>
  <si>
    <t>9055258/ 9146382</t>
  </si>
  <si>
    <t>"MUZAFFARANVAR BIZNES" МЧЖ</t>
  </si>
  <si>
    <t>9055253/9146561</t>
  </si>
  <si>
    <t xml:space="preserve"> Грабли</t>
  </si>
  <si>
    <t xml:space="preserve"> Тошкент давлат аграр университети </t>
  </si>
  <si>
    <t>2236055/50..</t>
  </si>
  <si>
    <t xml:space="preserve"> Услуга  за горячую воду и тепловую энергию</t>
  </si>
  <si>
    <t>ГУП "O'RMONTEXNOSERVIS"</t>
  </si>
  <si>
    <t>2242302/2021/7</t>
  </si>
  <si>
    <t>ООО "GIFT BOX"</t>
  </si>
  <si>
    <t>9073230/9167947</t>
  </si>
  <si>
    <t xml:space="preserve"> Таблички</t>
  </si>
  <si>
    <t xml:space="preserve">O`ZTEMIRYO`LYO`LOVCHI AJ </t>
  </si>
  <si>
    <t>Темир йўл чиптаси</t>
  </si>
  <si>
    <t xml:space="preserve">2263660/44 </t>
  </si>
  <si>
    <t>2263868/27</t>
  </si>
  <si>
    <t>2263775/28</t>
  </si>
  <si>
    <t>2263808/25</t>
  </si>
  <si>
    <t>Доривор ўсимликларни етиштириш ва қайта ишлаш илмий-ишлаб чиқариш маркази</t>
  </si>
  <si>
    <t>(минг сўм)</t>
  </si>
  <si>
    <t>(сўмда)</t>
  </si>
  <si>
    <t>ООО MEBEL KOMFORT</t>
  </si>
  <si>
    <t>YaTT "TURSUNOV BOTIR KADIROVICH"</t>
  </si>
  <si>
    <t>Садаф бизнес сервис МЧЖ</t>
  </si>
  <si>
    <t>SADAF BIZNES SERVIS  МЧЖ</t>
  </si>
  <si>
    <t>ООО SAM TECHNO CLASS</t>
  </si>
  <si>
    <t xml:space="preserve">Karimova Maftuna Voxidovna </t>
  </si>
  <si>
    <t>Кушетка</t>
  </si>
  <si>
    <t>Шкаф</t>
  </si>
  <si>
    <t>Подставка</t>
  </si>
  <si>
    <t>Планшнт</t>
  </si>
  <si>
    <t>92051621/9379718</t>
  </si>
  <si>
    <t>9151999/9289605</t>
  </si>
  <si>
    <t>9152903/9289654</t>
  </si>
  <si>
    <t>9127258/9245603</t>
  </si>
  <si>
    <t>9205184/9379428</t>
  </si>
  <si>
    <t>6306552/4955260</t>
  </si>
  <si>
    <t>Шлиф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</si>
  <si>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</si>
  <si>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</si>
  <si>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</si>
  <si>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</si>
  <si>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</si>
  <si>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</si>
  <si>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</si>
  <si>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</si>
  <si>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</si>
  <si>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</si>
  <si>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</si>
  <si>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</si>
  <si>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</si>
  <si>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</si>
  <si>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</si>
  <si>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</si>
  <si>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</si>
  <si>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</si>
  <si>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</si>
  <si>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</si>
  <si>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</si>
  <si>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</si>
  <si>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</si>
  <si>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</si>
  <si>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</si>
  <si>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</si>
  <si>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</si>
  <si>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</si>
  <si>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</si>
  <si>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</si>
  <si>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</si>
  <si>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</si>
  <si>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</si>
  <si>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</si>
  <si>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</si>
  <si>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</si>
  <si>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</si>
  <si>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</si>
  <si>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</si>
  <si>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KANS SHOP XK</t>
  </si>
  <si>
    <t>ЧП LUCKY SALES</t>
  </si>
  <si>
    <t>OOO BIRJASERVIS BARAKA</t>
  </si>
  <si>
    <t>ООО "UNICON-SOFT"</t>
  </si>
  <si>
    <t>KANS GRAND</t>
  </si>
  <si>
    <t>COMFORT COMMERCE</t>
  </si>
  <si>
    <t xml:space="preserve">ООО FOROLY COMMERCIAL </t>
  </si>
  <si>
    <t>ООО UMAKANSUL BUSINESS</t>
  </si>
  <si>
    <t>ООО BARAKA BARHAYOT BUSINESS</t>
  </si>
  <si>
    <t>ООО SMARTTAB</t>
  </si>
  <si>
    <t>ООО "UNITED BUSINESS TRADE LTD"</t>
  </si>
  <si>
    <t>ООО INDEPEND MANAGERS</t>
  </si>
  <si>
    <t>ООО PHARM MED LABORATORIS</t>
  </si>
  <si>
    <t>ЧП FAYZILLO FAYZ INVEST PLYUS</t>
  </si>
  <si>
    <t>ООО NODIRBEK SMART-SERVICE</t>
  </si>
  <si>
    <t>OOO "Info Semantik"</t>
  </si>
  <si>
    <t>ООО FAST MOVEMENT GROUP</t>
  </si>
  <si>
    <t>МЧЖ "ISKANDAR MAFTUNA BUSINESS"</t>
  </si>
  <si>
    <t>Обложка файл</t>
  </si>
  <si>
    <t>9102432/9208770</t>
  </si>
  <si>
    <t>3227613/7779022</t>
  </si>
  <si>
    <t>Изготовление и монтаж таблички</t>
  </si>
  <si>
    <t>Миллий дўкон</t>
  </si>
  <si>
    <t xml:space="preserve"> Туалетная бумага</t>
  </si>
  <si>
    <t>9127301/9245646</t>
  </si>
  <si>
    <t xml:space="preserve"> Бумага А4</t>
  </si>
  <si>
    <t>9127282/92456616</t>
  </si>
  <si>
    <t>9127271/9245610</t>
  </si>
  <si>
    <t xml:space="preserve"> Выделение аппаратно-программное устройство (АПУ) ?E-KALIT? с ключами ЭЦП для авт</t>
  </si>
  <si>
    <t>2338467/6811-2021/IJRO</t>
  </si>
  <si>
    <t xml:space="preserve"> Швабра</t>
  </si>
  <si>
    <t>9152066/9290172</t>
  </si>
  <si>
    <t xml:space="preserve"> Половая тряпка, метр</t>
  </si>
  <si>
    <t>9152053/9289767</t>
  </si>
  <si>
    <t>Метр</t>
  </si>
  <si>
    <t>OOO Billur suv</t>
  </si>
  <si>
    <t xml:space="preserve">ЧП "Умаров Б.Б." </t>
  </si>
  <si>
    <t xml:space="preserve">"KAPITAL SUGURTA" aksiyadorlik jamiyati </t>
  </si>
  <si>
    <t>УзР Адлия вазир. Юристлар малакасини ошириш маркази</t>
  </si>
  <si>
    <t xml:space="preserve"> OOO "TOSHKENT GULLARI GROUP"</t>
  </si>
  <si>
    <t>9110504/9223213</t>
  </si>
  <si>
    <t xml:space="preserve"> Ремонт машин и агрегатов</t>
  </si>
  <si>
    <t>3247293/7815945</t>
  </si>
  <si>
    <t>услуга</t>
  </si>
  <si>
    <t>9164468/9307327</t>
  </si>
  <si>
    <t xml:space="preserve"> обязательное страхование гражданской ответственности владельцев транспортных сре</t>
  </si>
  <si>
    <t>2376119/003406</t>
  </si>
  <si>
    <t xml:space="preserve"> Изготовление композиций цветов</t>
  </si>
  <si>
    <t>3263469/7843894</t>
  </si>
  <si>
    <t>3267493/7854736</t>
  </si>
  <si>
    <t>280 Услуга за телефонную связь</t>
  </si>
  <si>
    <t xml:space="preserve"> 2397183/1918386304</t>
  </si>
  <si>
    <t>3275569/7867786</t>
  </si>
  <si>
    <t>2406124/8386-2021/IJRO</t>
  </si>
  <si>
    <t xml:space="preserve"> Лоток</t>
  </si>
  <si>
    <t>9152025/9289980</t>
  </si>
  <si>
    <t xml:space="preserve"> Весы</t>
  </si>
  <si>
    <t>9152016/9290028</t>
  </si>
  <si>
    <t xml:space="preserve"> Перчатка</t>
  </si>
  <si>
    <t>9151299/9289723</t>
  </si>
  <si>
    <t>пара</t>
  </si>
  <si>
    <t xml:space="preserve"> Тряпка</t>
  </si>
  <si>
    <t>9151258/9289783</t>
  </si>
  <si>
    <t xml:space="preserve"> Чистящее средство</t>
  </si>
  <si>
    <t>9151253/9289749</t>
  </si>
  <si>
    <t xml:space="preserve"> 9151248/9289549</t>
  </si>
  <si>
    <t xml:space="preserve"> Автомат</t>
  </si>
  <si>
    <t xml:space="preserve"> 9154695/9292154</t>
  </si>
  <si>
    <t xml:space="preserve"> 9154667/9296124</t>
  </si>
  <si>
    <t xml:space="preserve"> Жидкое мыло</t>
  </si>
  <si>
    <t>9154648/9296169</t>
  </si>
  <si>
    <t xml:space="preserve"> Диспенсер (дозатор)</t>
  </si>
  <si>
    <t xml:space="preserve"> 9154635/9295714</t>
  </si>
  <si>
    <t xml:space="preserve"> Зеркала</t>
  </si>
  <si>
    <t>9154614/9295613</t>
  </si>
  <si>
    <t>9154612/9295612</t>
  </si>
  <si>
    <t xml:space="preserve"> Органайзер</t>
  </si>
  <si>
    <t>9154620/9293401</t>
  </si>
  <si>
    <t xml:space="preserve"> Сушилка</t>
  </si>
  <si>
    <t xml:space="preserve"> 9154605/9293400</t>
  </si>
  <si>
    <t xml:space="preserve"> 3248603/7818016</t>
  </si>
  <si>
    <t xml:space="preserve"> Изготовление и монтаж таблички</t>
  </si>
  <si>
    <t xml:space="preserve"> 3248451/7818037</t>
  </si>
  <si>
    <t>3248449/7817991</t>
  </si>
  <si>
    <t xml:space="preserve"> Бумага для плоттера</t>
  </si>
  <si>
    <t>9193148/9350466</t>
  </si>
  <si>
    <t>рулон</t>
  </si>
  <si>
    <t>3267494/7854839</t>
  </si>
  <si>
    <t>3267492/7854704</t>
  </si>
  <si>
    <t xml:space="preserve"> Микроволновая печь </t>
  </si>
  <si>
    <t xml:space="preserve"> 9205125/9379597</t>
  </si>
  <si>
    <t xml:space="preserve"> Метан газ</t>
  </si>
  <si>
    <t>Куб.м</t>
  </si>
  <si>
    <t>2341794/26-21.М</t>
  </si>
  <si>
    <t>Ўрмон хўжалиги давлат қўмитаси томонидан 2021 йил 9 ойликда қурилиш, реконструкция қилиш ва таъмирлаш ишлари бўйича танловлар (тендерлар) ўтказилмади</t>
  </si>
  <si>
    <t xml:space="preserve"> 2021 йилда 
Ўрмон хўжалиги давлат қўмитасининг бюджетдан ажратилган маблағларнинг чегараланган миқдорининг ўз тасарруфидаги бюджет ташкилотлари кесимида тақсимоти тўғрисида </t>
  </si>
  <si>
    <t xml:space="preserve"> 2021 йилда  
Ўрмон хўжалиги давлат қўмитасида капитал қўйилмалар ҳисобидан амалга оширилаётган лойиҳаларнинг ижроси тўғрисидаги
МАЪЛУМОТЛАР</t>
  </si>
  <si>
    <t xml:space="preserve"> 2021 йилда
Ўрмон хўжалиги давлат қўмитаси томонидан ўтказилган танловлар (тендерлар) ва амалга оширилган давлат харидлари тўғрисидаги
МАЪЛУМОТЛАР</t>
  </si>
  <si>
    <r>
      <t xml:space="preserve"> 2021 йилда  
Ўрмон хўжалиги давлат қўмитаси томонидан </t>
    </r>
    <r>
      <rPr>
        <b/>
        <sz val="14"/>
        <rFont val="Times New Roman"/>
        <family val="1"/>
      </rPr>
      <t>асосий воситалар харид қилиш учун</t>
    </r>
    <r>
      <rPr>
        <b/>
        <sz val="14"/>
        <rFont val="Times New Roman"/>
        <family val="1"/>
        <charset val="204"/>
      </rPr>
      <t xml:space="preserve"> ўтказилган танловлар (тендерлар)
ва амалга оширилган давлат харидлари тўғрисидаги
МАЪЛУМОТЛАР</t>
    </r>
  </si>
  <si>
    <r>
      <t xml:space="preserve"> 2021 йилда 
Ўрмон хўжалиги давлат қўмитаси томонидан </t>
    </r>
    <r>
      <rPr>
        <b/>
        <sz val="14"/>
        <rFont val="Times New Roman"/>
        <family val="1"/>
      </rPr>
      <t>кам баҳоли ва тез эскирувчи буюмлар харид қилиш учун</t>
    </r>
    <r>
      <rPr>
        <b/>
        <sz val="14"/>
        <rFont val="Times New Roman"/>
        <family val="1"/>
        <charset val="204"/>
      </rPr>
      <t xml:space="preserve"> ўтказилган
танловлар (тендерлар) ва амалга оширилган давлат харидлари тўғрисидаги
МАЪЛУМОТЛАР</t>
    </r>
  </si>
  <si>
    <r>
      <t xml:space="preserve"> 2021 йилда                                                                                                                                                                                                                                            Ўрмон хўжалиги давлат қўмитаси томонидан </t>
    </r>
    <r>
      <rPr>
        <b/>
        <sz val="14"/>
        <rFont val="Times New Roman"/>
        <family val="1"/>
      </rPr>
      <t xml:space="preserve">қурилиш, реконструкция қилиш ва таъмирлаш ишлари бўйича ўтказилган танловлар (тендерлар) </t>
    </r>
    <r>
      <rPr>
        <b/>
        <sz val="14"/>
        <rFont val="Times New Roman"/>
        <family val="1"/>
        <charset val="204"/>
      </rPr>
      <t>тўғрисидаги
МАЪЛУМОТЛАР</t>
    </r>
  </si>
  <si>
    <t xml:space="preserve"> 2021 йилда
Ўрмон хўжалиги давлат қўмитаси Давлат мақсадли жамғармалардан ажратилган субсидиялар, кредитлар ҳамда тижорат банкларига жойлаштирилган депозитлар тўғрисидаги</t>
  </si>
  <si>
    <r>
      <t>Ўрмон хўжалиги давлат қўмитаси қўшимча манбалари ҳисобидан харид қилинган товарлар ҳамда хизматлар, қурилиш, реконструкция қилиш ва таъмирлаш
ишлари олиб борилаётган объектлар рўйхати, шунингдек қурилиш-таъмирлаш ишларининг молиялаштирилиши тўғрисида
МАЪЛУМОТ
 Январ ва декабрь ойлари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 xml:space="preserve">2021 йил *
</t>
    </r>
  </si>
  <si>
    <t>9361740/9559985</t>
  </si>
  <si>
    <t>9361744/9559519</t>
  </si>
  <si>
    <t>9361760/9560323</t>
  </si>
  <si>
    <t>9361782/9559523</t>
  </si>
  <si>
    <t>ЧП ABRORXON BARAKA</t>
  </si>
  <si>
    <t>ЧП SHIVAKI SHOP</t>
  </si>
  <si>
    <t>ЧП FAIR SELLERS GROUP</t>
  </si>
  <si>
    <t xml:space="preserve"> Пылесос</t>
  </si>
  <si>
    <t xml:space="preserve">Микроволновая печь </t>
  </si>
  <si>
    <t>ООО MINDBOX</t>
  </si>
  <si>
    <t>9258709/9448192</t>
  </si>
  <si>
    <t>9330638/9533176</t>
  </si>
  <si>
    <t>YaTT JAMOLOV MUXRIDDIN XUSNIDDIN OGLI</t>
  </si>
  <si>
    <t>"STANDART TECHNICAL SYSTEM" MCHJ</t>
  </si>
  <si>
    <t>9337018/9538206</t>
  </si>
  <si>
    <t>2504818/089959</t>
  </si>
  <si>
    <t>9342111/9543268</t>
  </si>
  <si>
    <t>9350218/9549766</t>
  </si>
  <si>
    <t>9349731/9549592</t>
  </si>
  <si>
    <t>9361806/9559606</t>
  </si>
  <si>
    <t>9374263/9571289</t>
  </si>
  <si>
    <t>9374194/9570740</t>
  </si>
  <si>
    <t>3357022/7999737</t>
  </si>
  <si>
    <t>9419627/9626412</t>
  </si>
  <si>
    <t>9419625/9626664</t>
  </si>
  <si>
    <t>9427963/9637783</t>
  </si>
  <si>
    <t>ООО  "ORGSELL</t>
  </si>
  <si>
    <t>ЯТТ СОЛИЖОНОВ СОБИРЖОН ЗОКИРЖОН УГЛИ</t>
  </si>
  <si>
    <t>FALCON LINE" хусусий корхонаси</t>
  </si>
  <si>
    <t>JUMABAYEV DIYORBEK BAXRAMOVICH YaTT</t>
  </si>
  <si>
    <t>OOO STAR  INSTRUMENT</t>
  </si>
  <si>
    <t>ООО ZUN NUN</t>
  </si>
  <si>
    <t>ООО TRADE-BUSINESS</t>
  </si>
  <si>
    <t>RAYYON OLIY SAVDO XK</t>
  </si>
  <si>
    <t>YaTT "Tursunov Rasuljon Abduxalilovich"</t>
  </si>
  <si>
    <t>ЯККА ТАРТИБДАГИ ТАДБИРКОР Максименко Елена Владимировна</t>
  </si>
  <si>
    <t>cooperation биржа</t>
  </si>
  <si>
    <t>Сейф</t>
  </si>
  <si>
    <t>Принтер</t>
  </si>
  <si>
    <t>Программное  обеспечение в сфере информационных технологий</t>
  </si>
  <si>
    <t>Моноблок</t>
  </si>
  <si>
    <t>Веб камера</t>
  </si>
  <si>
    <t xml:space="preserve">Холодильник </t>
  </si>
  <si>
    <t>Кофе машина</t>
  </si>
  <si>
    <t>Газонокосилка</t>
  </si>
  <si>
    <t>Многофункциональное устройство</t>
  </si>
  <si>
    <t xml:space="preserve"> Кондиционер</t>
  </si>
  <si>
    <t>Комод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</si>
  <si>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</si>
  <si>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</si>
  <si>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</si>
  <si>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</si>
  <si>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</si>
  <si>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</si>
  <si>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</si>
  <si>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</si>
  <si>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</si>
  <si>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</si>
  <si>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</si>
  <si>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</si>
  <si>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</si>
  <si>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</si>
  <si>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</si>
  <si>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</si>
  <si>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</si>
  <si>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</si>
  <si>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</si>
  <si>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</si>
  <si>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</si>
  <si>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</si>
  <si>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</si>
  <si>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</si>
  <si>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</si>
  <si>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</si>
  <si>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</si>
  <si>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</si>
  <si>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</si>
  <si>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</si>
  <si>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</si>
  <si>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</si>
  <si>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</si>
  <si>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</si>
  <si>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</si>
  <si>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</si>
  <si>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</si>
  <si>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</si>
  <si>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</si>
  <si>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</si>
  <si>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</si>
  <si>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</si>
  <si>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</si>
  <si>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</si>
  <si>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</si>
  <si>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</si>
  <si>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</si>
  <si>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</si>
  <si>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</si>
  <si>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</si>
  <si>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</si>
  <si>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</si>
  <si>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</si>
  <si>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</si>
  <si>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</si>
  <si>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</si>
  <si>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</si>
  <si>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</si>
  <si>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</si>
  <si>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</si>
  <si>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</si>
  <si>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</si>
  <si>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</si>
  <si>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</si>
  <si>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</si>
  <si>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</si>
  <si>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</si>
  <si>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</si>
  <si>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</si>
  <si>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</si>
  <si>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</si>
  <si>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</si>
  <si>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</si>
  <si>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</si>
  <si>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</si>
  <si>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</si>
  <si>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Ручка</t>
  </si>
  <si>
    <t>9259534/9448968</t>
  </si>
  <si>
    <t>ЯТТ "Absalomova Gulchexra Muxamatjanovna"</t>
  </si>
  <si>
    <t>9259524/9448978</t>
  </si>
  <si>
    <t>9258810/9448272</t>
  </si>
  <si>
    <t>Ремонт машин и агрегатов</t>
  </si>
  <si>
    <t>3293916/7899143</t>
  </si>
  <si>
    <t>3293912/7899142</t>
  </si>
  <si>
    <t>2438364/2021/8</t>
  </si>
  <si>
    <t>приобретение лецинзия</t>
  </si>
  <si>
    <t>9263895/9455794</t>
  </si>
  <si>
    <t>OOO СП "UCD MICROS"</t>
  </si>
  <si>
    <t>3307598/7921974</t>
  </si>
  <si>
    <t>3307595/7921952</t>
  </si>
  <si>
    <t>3307592/7921951</t>
  </si>
  <si>
    <t>Изготовление стендов</t>
  </si>
  <si>
    <t>3307489/7921756</t>
  </si>
  <si>
    <t>3324828/7951334</t>
  </si>
  <si>
    <t>3324814/7951365</t>
  </si>
  <si>
    <t>3324809/7951362</t>
  </si>
  <si>
    <t>Услуги по подписке</t>
  </si>
  <si>
    <t>2484025/I/063</t>
  </si>
  <si>
    <t>OOO KALEON INFORM</t>
  </si>
  <si>
    <t>Защищенная электронная почта Е-ХАТ</t>
  </si>
  <si>
    <t>2499949/12559-2021/EXAT</t>
  </si>
  <si>
    <t>Клавиатура</t>
  </si>
  <si>
    <t>9342114/9543280</t>
  </si>
  <si>
    <t>ХК "Brillant Star"</t>
  </si>
  <si>
    <t>Жесткий диск</t>
  </si>
  <si>
    <t>9342104/9543311</t>
  </si>
  <si>
    <t>SOFT-TECH TREYD MCHJ 2</t>
  </si>
  <si>
    <t>Термопот</t>
  </si>
  <si>
    <t>9350219/9549759</t>
  </si>
  <si>
    <t>3341309/7979237</t>
  </si>
  <si>
    <t>3341307/7979216</t>
  </si>
  <si>
    <t>3341304/7979273</t>
  </si>
  <si>
    <t>3341303/7979320</t>
  </si>
  <si>
    <t>Аудит информационной безопасности</t>
  </si>
  <si>
    <t>2523387/245-W</t>
  </si>
  <si>
    <t>"KIBERXAVFSIZLIK MARKAZI" DUK</t>
  </si>
  <si>
    <t xml:space="preserve">2531917/2021/10 </t>
  </si>
  <si>
    <t>Источник бесперебойного питания</t>
  </si>
  <si>
    <t>9370361/9570764</t>
  </si>
  <si>
    <t>ЧП "White Texnology"</t>
  </si>
  <si>
    <t>Авто шины</t>
  </si>
  <si>
    <t>9377236/9575631</t>
  </si>
  <si>
    <t>DANG`ARA AVTOSHINA</t>
  </si>
  <si>
    <t>9377232/9575969</t>
  </si>
  <si>
    <t>ООО BIG STROY S</t>
  </si>
  <si>
    <t>Демонтаж и монтаж кондиционера</t>
  </si>
  <si>
    <t>9390019/9588588</t>
  </si>
  <si>
    <t>"Жавлон-Аброр "х/к</t>
  </si>
  <si>
    <t>Потолочный светильник</t>
  </si>
  <si>
    <t>9388301/9587296</t>
  </si>
  <si>
    <t>"ENERGETIK SIFAT SAVDO" MChJ</t>
  </si>
  <si>
    <t>9388289/9588069</t>
  </si>
  <si>
    <t>СП "SHO MAXIMAL INVEST"</t>
  </si>
  <si>
    <t>Бумага А4</t>
  </si>
  <si>
    <t>9387500/9586894</t>
  </si>
  <si>
    <t>ООО JAUMKANS PAPER</t>
  </si>
  <si>
    <t>страхование гражданской ответственности</t>
  </si>
  <si>
    <t xml:space="preserve">2544485/10-13/058110000 </t>
  </si>
  <si>
    <t>Узагросугурта давлат -акциядорлик сугурта компанияси</t>
  </si>
  <si>
    <t>3355051/8000324</t>
  </si>
  <si>
    <t>3355045/8000418</t>
  </si>
  <si>
    <t>3355040/8000417</t>
  </si>
  <si>
    <t>Смеситель</t>
  </si>
  <si>
    <t>9405773/9604828</t>
  </si>
  <si>
    <t>ООО SOHIBKOR BIZNES</t>
  </si>
  <si>
    <t>9405602/9604855</t>
  </si>
  <si>
    <t>ООО INNOVATION SOLUTION BROKER</t>
  </si>
  <si>
    <t>Дроссель</t>
  </si>
  <si>
    <t>9405676/9604821</t>
  </si>
  <si>
    <t>UMUMTEXNIKA TREYD MCHJ</t>
  </si>
  <si>
    <t>Стремянка 2</t>
  </si>
  <si>
    <t>9405666/9604718</t>
  </si>
  <si>
    <t>OOO "METAL TOOLS LADDERS"</t>
  </si>
  <si>
    <t>Услуги по сотовой (мобильной) связи</t>
  </si>
  <si>
    <t>2561232/шарт № 170102443867 Д/С № 3</t>
  </si>
  <si>
    <t>UNIVERSAL MOBILE SYSTEMS МЧЖ</t>
  </si>
  <si>
    <t>Половая тряпка, метр</t>
  </si>
  <si>
    <t>9428446/9635195</t>
  </si>
  <si>
    <t xml:space="preserve"> KANS SHOP XK</t>
  </si>
  <si>
    <t>Чистящее средство</t>
  </si>
  <si>
    <t>9428295/9636292</t>
  </si>
  <si>
    <t>9428291/9636655</t>
  </si>
  <si>
    <t>9413947/9629818</t>
  </si>
  <si>
    <t>YaTT "Ibodilloyev Murodjon Nusrat O`g`li"</t>
  </si>
  <si>
    <t>3376290/8020048</t>
  </si>
  <si>
    <t>3376281/8019822</t>
  </si>
  <si>
    <t>3375134/8019817</t>
  </si>
  <si>
    <t>9428311/9639121</t>
  </si>
  <si>
    <t>ЧП AZIMUT BUSINESS KAPITAL</t>
  </si>
  <si>
    <t>3291146/7895222</t>
  </si>
  <si>
    <t>3291144/7895191</t>
  </si>
  <si>
    <t>3293927/7899215</t>
  </si>
  <si>
    <t>3293918/7899120</t>
  </si>
  <si>
    <t>3293909/7899149</t>
  </si>
  <si>
    <t>3307591/7921937</t>
  </si>
  <si>
    <t>3307590/7921932</t>
  </si>
  <si>
    <t>3324826/7951303</t>
  </si>
  <si>
    <t>3324825/7951202</t>
  </si>
  <si>
    <t>3324821/7951214</t>
  </si>
  <si>
    <t xml:space="preserve">Профессиональное развитие </t>
  </si>
  <si>
    <t>2499985/004958</t>
  </si>
  <si>
    <t>Работа по установки системы контроля и управления доступом</t>
  </si>
  <si>
    <t>9338074/9539345</t>
  </si>
  <si>
    <t>OOO "NEW SOLUTION SERVICE"</t>
  </si>
  <si>
    <t>Размещение рекламы</t>
  </si>
  <si>
    <t>9333085/9534670</t>
  </si>
  <si>
    <t>"Кишлок хаёти" газетаси тахририяти</t>
  </si>
  <si>
    <t>см</t>
  </si>
  <si>
    <t xml:space="preserve"> Размещение рекламы</t>
  </si>
  <si>
    <t>2508484/230</t>
  </si>
  <si>
    <t>"Кишлок хаёти" газетаси</t>
  </si>
  <si>
    <t>3341316/7979238</t>
  </si>
  <si>
    <t>3341312/7979138</t>
  </si>
  <si>
    <t>Услуги по связи</t>
  </si>
  <si>
    <t>2524227/04.01.2021 й № 443 ш Д/С № 2</t>
  </si>
  <si>
    <t>Республика махсус алока богламаси ДУК</t>
  </si>
  <si>
    <t>Утюг</t>
  </si>
  <si>
    <t>9361796/9559776</t>
  </si>
  <si>
    <t>ЧП ABRORXON BARAKA 555</t>
  </si>
  <si>
    <t>9361794/9560354</t>
  </si>
  <si>
    <t>QOCHQOROV IBROHIM ABDUVALI OGLI</t>
  </si>
  <si>
    <t>9361775/9559987</t>
  </si>
  <si>
    <t>Пылесос</t>
  </si>
  <si>
    <t>9361764/9559410</t>
  </si>
  <si>
    <t xml:space="preserve">ЧП FAIR SELLERS GROUP </t>
  </si>
  <si>
    <t>2543223/1043/2021-Tosh</t>
  </si>
  <si>
    <t>Полиграфическая продукция</t>
  </si>
  <si>
    <t>3358719/8001489</t>
  </si>
  <si>
    <t>3355053/8000325</t>
  </si>
  <si>
    <t>3355048/8000419</t>
  </si>
  <si>
    <t>3355035/8000406</t>
  </si>
  <si>
    <t xml:space="preserve">2557313/ТМО/2021-3 </t>
  </si>
  <si>
    <t xml:space="preserve">Манавият таргиботчиси НТМ </t>
  </si>
  <si>
    <t xml:space="preserve">     *Изоҳ: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</si>
</sst>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 ;[Red]\-#,##0.0\ "/>
  </numFmts>
  <fonts count="3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15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4" fillId="0" borderId="0"/>
    <xf numFmtId="0" fontId="29" fillId="0" borderId="0"/>
  </cellStyleXfs>
  <cellXfs count="227">
    <xf numFmtId="0" fontId="0" fillId="0" borderId="0" xfId="0"/>
    <xf numFmtId="3" fontId="2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left" vertical="top"/>
    </xf>
    <xf numFmtId="3" fontId="2" fillId="0" borderId="0" xfId="0" applyNumberFormat="1" applyFont="1" applyAlignment="1">
      <alignment horizontal="left" vertical="top" wrapText="1"/>
    </xf>
    <xf numFmtId="3" fontId="5" fillId="0" borderId="0" xfId="0" applyNumberFormat="1" applyFont="1" applyAlignment="1">
      <alignment horizontal="left" vertical="top" wrapText="1"/>
    </xf>
    <xf numFmtId="3" fontId="4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3" fontId="4" fillId="0" borderId="0" xfId="0" applyNumberFormat="1" applyFont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left" vertical="top" wrapText="1"/>
    </xf>
    <xf numFmtId="0" fontId="7" fillId="0" borderId="0" xfId="0" applyFont="1"/>
    <xf numFmtId="3" fontId="5" fillId="0" borderId="5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left" vertical="top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left" vertical="top" wrapText="1"/>
    </xf>
    <xf numFmtId="3" fontId="5" fillId="0" borderId="7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left" vertical="top" wrapText="1"/>
    </xf>
    <xf numFmtId="3" fontId="4" fillId="0" borderId="0" xfId="0" applyNumberFormat="1" applyFont="1" applyFill="1" applyAlignment="1">
      <alignment vertical="top" wrapText="1"/>
    </xf>
    <xf numFmtId="3" fontId="5" fillId="0" borderId="0" xfId="0" applyNumberFormat="1" applyFont="1" applyFill="1" applyAlignment="1">
      <alignment horizontal="center" vertical="top" wrapText="1"/>
    </xf>
    <xf numFmtId="3" fontId="2" fillId="0" borderId="0" xfId="0" applyNumberFormat="1" applyFont="1" applyFill="1" applyAlignment="1">
      <alignment horizontal="center" vertical="top" wrapText="1"/>
    </xf>
    <xf numFmtId="3" fontId="5" fillId="0" borderId="0" xfId="0" applyNumberFormat="1" applyFont="1" applyFill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3" fontId="8" fillId="0" borderId="0" xfId="0" applyNumberFormat="1" applyFont="1" applyAlignment="1">
      <alignment horizontal="left" vertical="top" wrapText="1"/>
    </xf>
    <xf numFmtId="3" fontId="13" fillId="0" borderId="0" xfId="0" applyNumberFormat="1" applyFont="1" applyAlignment="1">
      <alignment horizontal="left" vertical="top" wrapText="1"/>
    </xf>
    <xf numFmtId="3" fontId="8" fillId="0" borderId="1" xfId="0" applyNumberFormat="1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3" fontId="11" fillId="0" borderId="0" xfId="0" applyNumberFormat="1" applyFont="1" applyFill="1" applyAlignment="1">
      <alignment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vertical="top" wrapText="1"/>
    </xf>
    <xf numFmtId="0" fontId="19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left" vertical="center"/>
    </xf>
    <xf numFmtId="164" fontId="20" fillId="0" borderId="13" xfId="0" applyNumberFormat="1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 vertical="top" wrapText="1" indent="1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left" vertical="center" wrapText="1" indent="1"/>
    </xf>
    <xf numFmtId="3" fontId="2" fillId="0" borderId="6" xfId="0" applyNumberFormat="1" applyFont="1" applyBorder="1" applyAlignment="1">
      <alignment horizontal="left" vertical="center" wrapText="1" indent="1"/>
    </xf>
    <xf numFmtId="3" fontId="2" fillId="0" borderId="7" xfId="0" applyNumberFormat="1" applyFont="1" applyBorder="1" applyAlignment="1">
      <alignment horizontal="left" vertical="center" wrapText="1" indent="1"/>
    </xf>
    <xf numFmtId="3" fontId="2" fillId="0" borderId="15" xfId="0" applyNumberFormat="1" applyFont="1" applyBorder="1" applyAlignment="1">
      <alignment horizontal="left" vertical="center" wrapText="1" indent="1"/>
    </xf>
    <xf numFmtId="3" fontId="12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top" wrapText="1"/>
    </xf>
    <xf numFmtId="3" fontId="4" fillId="0" borderId="0" xfId="0" applyNumberFormat="1" applyFont="1" applyAlignment="1">
      <alignment horizontal="left" vertical="top"/>
    </xf>
    <xf numFmtId="3" fontId="4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3" fontId="5" fillId="0" borderId="8" xfId="0" applyNumberFormat="1" applyFont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5" fillId="0" borderId="18" xfId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18" xfId="0" applyFont="1" applyBorder="1" applyAlignment="1">
      <alignment wrapText="1"/>
    </xf>
    <xf numFmtId="0" fontId="8" fillId="0" borderId="18" xfId="0" applyFont="1" applyBorder="1" applyAlignment="1">
      <alignment vertical="center" wrapText="1"/>
    </xf>
    <xf numFmtId="0" fontId="8" fillId="0" borderId="18" xfId="0" applyFont="1" applyBorder="1" applyAlignment="1">
      <alignment horizontal="left" vertical="center" wrapText="1" indent="1"/>
    </xf>
    <xf numFmtId="0" fontId="8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 indent="1"/>
    </xf>
    <xf numFmtId="0" fontId="2" fillId="0" borderId="18" xfId="0" applyFont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2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 indent="1"/>
    </xf>
    <xf numFmtId="3" fontId="12" fillId="0" borderId="0" xfId="0" applyNumberFormat="1" applyFont="1" applyAlignment="1">
      <alignment vertical="top" wrapText="1"/>
    </xf>
    <xf numFmtId="0" fontId="8" fillId="0" borderId="0" xfId="0" applyFont="1" applyAlignment="1">
      <alignment wrapText="1"/>
    </xf>
    <xf numFmtId="0" fontId="8" fillId="0" borderId="18" xfId="0" applyFont="1" applyBorder="1"/>
    <xf numFmtId="0" fontId="26" fillId="0" borderId="18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left" vertical="center"/>
    </xf>
    <xf numFmtId="164" fontId="28" fillId="0" borderId="18" xfId="0" applyNumberFormat="1" applyFont="1" applyFill="1" applyBorder="1" applyAlignment="1">
      <alignment horizontal="right" vertical="center"/>
    </xf>
    <xf numFmtId="0" fontId="5" fillId="0" borderId="0" xfId="2" applyFont="1" applyFill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5" fillId="0" borderId="18" xfId="2" applyFont="1" applyFill="1" applyBorder="1" applyAlignment="1">
      <alignment horizontal="center" vertical="center" wrapText="1"/>
    </xf>
    <xf numFmtId="0" fontId="5" fillId="0" borderId="18" xfId="2" applyNumberFormat="1" applyFont="1" applyFill="1" applyBorder="1" applyAlignment="1">
      <alignment horizontal="center" vertical="center" wrapText="1"/>
    </xf>
    <xf numFmtId="0" fontId="5" fillId="0" borderId="18" xfId="2" applyNumberFormat="1" applyFont="1" applyFill="1" applyBorder="1" applyAlignment="1">
      <alignment vertical="center" wrapText="1"/>
    </xf>
    <xf numFmtId="0" fontId="25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2" fillId="0" borderId="19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Alignment="1">
      <alignment horizontal="center" vertical="top" wrapText="1"/>
    </xf>
    <xf numFmtId="3" fontId="33" fillId="0" borderId="0" xfId="0" applyNumberFormat="1" applyFont="1" applyAlignment="1">
      <alignment horizontal="center" vertical="center" wrapText="1"/>
    </xf>
    <xf numFmtId="3" fontId="5" fillId="0" borderId="0" xfId="0" applyNumberFormat="1" applyFont="1" applyFill="1" applyAlignment="1">
      <alignment horizontal="left" vertical="center"/>
    </xf>
    <xf numFmtId="3" fontId="5" fillId="0" borderId="19" xfId="0" applyNumberFormat="1" applyFont="1" applyFill="1" applyBorder="1" applyAlignment="1">
      <alignment horizontal="left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0" fontId="25" fillId="0" borderId="19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3" fontId="5" fillId="0" borderId="9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49" fontId="5" fillId="0" borderId="1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top" wrapText="1"/>
    </xf>
    <xf numFmtId="3" fontId="11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left" vertical="center" wrapText="1" indent="1"/>
    </xf>
    <xf numFmtId="3" fontId="2" fillId="0" borderId="4" xfId="0" applyNumberFormat="1" applyFont="1" applyBorder="1" applyAlignment="1">
      <alignment horizontal="left" vertical="center" wrapText="1" indent="1"/>
    </xf>
    <xf numFmtId="3" fontId="1" fillId="0" borderId="1" xfId="0" applyNumberFormat="1" applyFont="1" applyBorder="1" applyAlignment="1">
      <alignment horizontal="center" vertical="center" wrapText="1"/>
    </xf>
    <xf numFmtId="3" fontId="16" fillId="0" borderId="0" xfId="0" applyNumberFormat="1" applyFont="1" applyFill="1" applyAlignment="1">
      <alignment horizontal="left" vertical="center" wrapText="1" inden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left" vertical="center" wrapText="1" indent="1"/>
    </xf>
    <xf numFmtId="3" fontId="5" fillId="0" borderId="0" xfId="0" applyNumberFormat="1" applyFont="1" applyFill="1" applyAlignment="1">
      <alignment horizontal="center" vertical="center" wrapText="1"/>
    </xf>
    <xf numFmtId="3" fontId="11" fillId="0" borderId="0" xfId="0" applyNumberFormat="1" applyFont="1" applyFill="1" applyAlignment="1">
      <alignment horizontal="left" vertical="center" wrapText="1" indent="1"/>
    </xf>
    <xf numFmtId="3" fontId="15" fillId="0" borderId="2" xfId="0" applyNumberFormat="1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25" fillId="0" borderId="2" xfId="1" applyFont="1" applyFill="1" applyBorder="1" applyAlignment="1">
      <alignment horizontal="center" vertical="center" wrapText="1"/>
    </xf>
    <xf numFmtId="0" fontId="25" fillId="0" borderId="3" xfId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3" fontId="16" fillId="0" borderId="0" xfId="0" applyNumberFormat="1" applyFont="1" applyFill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top" wrapText="1"/>
    </xf>
    <xf numFmtId="0" fontId="12" fillId="0" borderId="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top" wrapText="1"/>
    </xf>
    <xf numFmtId="0" fontId="30" fillId="0" borderId="0" xfId="2" applyFont="1" applyFill="1" applyBorder="1" applyAlignment="1">
      <alignment horizontal="center" vertical="center" wrapText="1"/>
    </xf>
    <xf numFmtId="0" fontId="4" fillId="0" borderId="18" xfId="2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indent="1"/>
    </xf>
    <xf numFmtId="3" fontId="9" fillId="0" borderId="1" xfId="0" applyNumberFormat="1" applyFont="1" applyBorder="1" applyAlignment="1">
      <alignment horizontal="center" vertical="center" wrapText="1"/>
    </xf>
    <xf numFmtId="3" fontId="23" fillId="0" borderId="8" xfId="0" applyNumberFormat="1" applyFont="1" applyBorder="1" applyAlignment="1">
      <alignment horizontal="center" vertical="center" wrapText="1"/>
    </xf>
    <xf numFmtId="3" fontId="23" fillId="0" borderId="14" xfId="0" applyNumberFormat="1" applyFont="1" applyBorder="1" applyAlignment="1">
      <alignment horizontal="center" vertical="center" wrapText="1"/>
    </xf>
    <xf numFmtId="3" fontId="23" fillId="0" borderId="9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 wrapText="1"/>
    </xf>
    <xf numFmtId="3" fontId="12" fillId="0" borderId="8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3" fontId="22" fillId="0" borderId="8" xfId="0" applyNumberFormat="1" applyFont="1" applyBorder="1" applyAlignment="1">
      <alignment horizontal="center" vertical="top" wrapText="1"/>
    </xf>
    <xf numFmtId="3" fontId="22" fillId="0" borderId="14" xfId="0" applyNumberFormat="1" applyFont="1" applyBorder="1" applyAlignment="1">
      <alignment horizontal="center" vertical="top" wrapText="1"/>
    </xf>
    <xf numFmtId="3" fontId="22" fillId="0" borderId="9" xfId="0" applyNumberFormat="1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_2012 йил иш режас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0856844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46577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Бюджет жараёнининг очиқлигини таъминлаш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мақсадида расмий веб-сайтларда маълумотларни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жойлаштириш тартиби тўғрисида</a:t>
          </a:r>
          <a:b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низомга</a:t>
          </a:r>
        </a:p>
        <a:p>
          <a:pPr algn="ctr" rtl="0"/>
          <a:r>
            <a:rPr lang="ru-RU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10-илова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314325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51911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47625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25444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276225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93059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76200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1553825" y="7620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396323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9321248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354910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9841810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248769</xdr:colOff>
      <xdr:row>1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0716744" y="1000125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378278</xdr:colOff>
      <xdr:row>0</xdr:row>
      <xdr:rowOff>190500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5414171" y="19050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F0"/>
    <pageSetUpPr fitToPage="1"/>
  </sheetPr>
  <dimension ref="A1:AD21"/>
  <sheetViews>
    <sheetView zoomScale="85" zoomScaleNormal="85" zoomScaleSheetLayoutView="100" workbookViewId="0">
      <pane xSplit="2" ySplit="11" topLeftCell="C18" activePane="bottomRight" state="frozen"/>
      <selection activeCell="F9" sqref="F9"/>
      <selection pane="topRight" activeCell="F9" sqref="F9"/>
      <selection pane="bottomLeft" activeCell="F9" sqref="F9"/>
      <selection pane="bottomRight" activeCell="G17" sqref="G17"/>
    </sheetView>
  </sheetViews>
  <sheetFormatPr defaultColWidth="9.140625" defaultRowHeight="18.75" x14ac:dyDescent="0.3"/>
  <cols>
    <col min="1" max="1" width="6.7109375" style="7" customWidth="1"/>
    <col min="2" max="2" width="53.140625" style="7" customWidth="1"/>
    <col min="3" max="6" width="20.7109375" style="7" customWidth="1"/>
    <col min="7" max="7" width="32.85546875" style="7" customWidth="1"/>
    <col min="8" max="18" width="15.7109375" style="7" customWidth="1"/>
    <col min="19" max="30" width="9.140625" style="7"/>
    <col min="31" max="16384" width="9.140625" style="9"/>
  </cols>
  <sheetData>
    <row r="1" spans="1:11" ht="75" customHeight="1" x14ac:dyDescent="0.3">
      <c r="F1" s="136" t="s">
        <v>88</v>
      </c>
      <c r="G1" s="137"/>
    </row>
    <row r="2" spans="1:11" x14ac:dyDescent="0.3">
      <c r="F2" s="138"/>
      <c r="G2" s="138"/>
    </row>
    <row r="3" spans="1:11" ht="4.5" customHeight="1" x14ac:dyDescent="0.3">
      <c r="F3" s="138"/>
      <c r="G3" s="138"/>
    </row>
    <row r="4" spans="1:11" x14ac:dyDescent="0.3">
      <c r="F4" s="138"/>
      <c r="G4" s="138"/>
    </row>
    <row r="5" spans="1:11" ht="3.75" customHeight="1" x14ac:dyDescent="0.3"/>
    <row r="6" spans="1:11" ht="57.6" customHeight="1" x14ac:dyDescent="0.3">
      <c r="A6" s="141" t="s">
        <v>609</v>
      </c>
      <c r="B6" s="141"/>
      <c r="C6" s="141"/>
      <c r="D6" s="141"/>
      <c r="E6" s="141"/>
      <c r="F6" s="141"/>
      <c r="G6" s="141"/>
    </row>
    <row r="7" spans="1:11" x14ac:dyDescent="0.3">
      <c r="A7" s="142" t="s">
        <v>13</v>
      </c>
      <c r="B7" s="142"/>
      <c r="C7" s="142"/>
      <c r="D7" s="142"/>
      <c r="E7" s="142"/>
      <c r="F7" s="142"/>
      <c r="G7" s="142"/>
    </row>
    <row r="8" spans="1:11" ht="19.5" x14ac:dyDescent="0.3">
      <c r="G8" s="124" t="s">
        <v>456</v>
      </c>
    </row>
    <row r="9" spans="1:11" ht="32.450000000000003" customHeight="1" x14ac:dyDescent="0.3">
      <c r="A9" s="143" t="s">
        <v>14</v>
      </c>
      <c r="B9" s="143" t="s">
        <v>6</v>
      </c>
      <c r="C9" s="143" t="s">
        <v>0</v>
      </c>
      <c r="D9" s="143"/>
      <c r="E9" s="143"/>
      <c r="F9" s="143"/>
      <c r="G9" s="143"/>
      <c r="H9" s="10"/>
      <c r="I9" s="10"/>
      <c r="J9" s="10"/>
      <c r="K9" s="10"/>
    </row>
    <row r="10" spans="1:11" x14ac:dyDescent="0.3">
      <c r="A10" s="143"/>
      <c r="B10" s="143"/>
      <c r="C10" s="143" t="s">
        <v>5</v>
      </c>
      <c r="D10" s="143" t="s">
        <v>1</v>
      </c>
      <c r="E10" s="143"/>
      <c r="F10" s="143"/>
      <c r="G10" s="143"/>
    </row>
    <row r="11" spans="1:11" ht="112.5" x14ac:dyDescent="0.3">
      <c r="A11" s="143"/>
      <c r="B11" s="143"/>
      <c r="C11" s="143"/>
      <c r="D11" s="8" t="s">
        <v>2</v>
      </c>
      <c r="E11" s="62" t="s">
        <v>95</v>
      </c>
      <c r="F11" s="8" t="s">
        <v>3</v>
      </c>
      <c r="G11" s="8" t="s">
        <v>4</v>
      </c>
    </row>
    <row r="12" spans="1:11" ht="45" customHeight="1" x14ac:dyDescent="0.3">
      <c r="A12" s="15">
        <v>1</v>
      </c>
      <c r="B12" s="16" t="s">
        <v>212</v>
      </c>
      <c r="C12" s="28">
        <f>+D12+E12+F12+G12</f>
        <v>5590504</v>
      </c>
      <c r="D12" s="15">
        <v>3168556</v>
      </c>
      <c r="E12" s="15">
        <v>779321</v>
      </c>
      <c r="F12" s="15">
        <v>1642627</v>
      </c>
      <c r="G12" s="17"/>
    </row>
    <row r="13" spans="1:11" ht="58.5" customHeight="1" x14ac:dyDescent="0.3">
      <c r="A13" s="18">
        <f>+A12+1</f>
        <v>2</v>
      </c>
      <c r="B13" s="19" t="s">
        <v>211</v>
      </c>
      <c r="C13" s="28">
        <f>+D13+E13+F13+G13</f>
        <v>607189</v>
      </c>
      <c r="D13" s="18">
        <v>443435</v>
      </c>
      <c r="E13" s="18">
        <v>106680</v>
      </c>
      <c r="F13" s="18">
        <v>57074</v>
      </c>
      <c r="G13" s="20"/>
    </row>
    <row r="14" spans="1:11" ht="45" customHeight="1" x14ac:dyDescent="0.3">
      <c r="A14" s="18">
        <v>3</v>
      </c>
      <c r="B14" s="19" t="s">
        <v>213</v>
      </c>
      <c r="C14" s="28">
        <f>+D14+E14+F14+G14</f>
        <v>271565</v>
      </c>
      <c r="D14" s="18">
        <v>178324</v>
      </c>
      <c r="E14" s="18">
        <v>43778</v>
      </c>
      <c r="F14" s="18">
        <v>49463</v>
      </c>
      <c r="G14" s="20"/>
    </row>
    <row r="15" spans="1:11" ht="45" customHeight="1" x14ac:dyDescent="0.3">
      <c r="A15" s="18">
        <v>4</v>
      </c>
      <c r="B15" s="19" t="s">
        <v>214</v>
      </c>
      <c r="C15" s="28">
        <f>+D15+E15+F15+G15</f>
        <v>5502851</v>
      </c>
      <c r="D15" s="18">
        <v>1912756</v>
      </c>
      <c r="E15" s="18">
        <v>270301</v>
      </c>
      <c r="F15" s="18">
        <v>3319794</v>
      </c>
      <c r="G15" s="20"/>
    </row>
    <row r="16" spans="1:11" ht="45" customHeight="1" x14ac:dyDescent="0.3">
      <c r="A16" s="18">
        <v>5</v>
      </c>
      <c r="B16" s="19" t="s">
        <v>215</v>
      </c>
      <c r="C16" s="28">
        <f>+D16+E16+F16+G16</f>
        <v>88322454</v>
      </c>
      <c r="D16" s="18"/>
      <c r="E16" s="18"/>
      <c r="F16" s="18">
        <v>75807342</v>
      </c>
      <c r="G16" s="18">
        <v>12515112</v>
      </c>
    </row>
    <row r="17" spans="1:30" ht="45" customHeight="1" x14ac:dyDescent="0.3">
      <c r="A17" s="18">
        <v>6</v>
      </c>
      <c r="B17" s="19" t="s">
        <v>216</v>
      </c>
      <c r="C17" s="28">
        <f>+D17+E17+F17</f>
        <v>372955.39999999997</v>
      </c>
      <c r="D17" s="18">
        <v>274620.59999999998</v>
      </c>
      <c r="E17" s="18">
        <v>65708.800000000003</v>
      </c>
      <c r="F17" s="18">
        <v>32626</v>
      </c>
      <c r="G17" s="20"/>
    </row>
    <row r="18" spans="1:30" ht="45" customHeight="1" x14ac:dyDescent="0.3">
      <c r="A18" s="18">
        <v>7</v>
      </c>
      <c r="B18" s="19" t="s">
        <v>283</v>
      </c>
      <c r="C18" s="28">
        <f>+D18+E18+F18</f>
        <v>301809.69999999995</v>
      </c>
      <c r="D18" s="18">
        <v>225095.5</v>
      </c>
      <c r="E18" s="18">
        <v>51699.1</v>
      </c>
      <c r="F18" s="18">
        <v>25015.1</v>
      </c>
      <c r="G18" s="20"/>
    </row>
    <row r="19" spans="1:30" ht="48.75" customHeight="1" x14ac:dyDescent="0.3">
      <c r="A19" s="18">
        <v>8</v>
      </c>
      <c r="B19" s="19" t="s">
        <v>455</v>
      </c>
      <c r="C19" s="28">
        <f>+D19+E19+F19</f>
        <v>340429</v>
      </c>
      <c r="D19" s="18">
        <v>272949</v>
      </c>
      <c r="E19" s="18">
        <v>67480</v>
      </c>
      <c r="F19" s="18"/>
      <c r="G19" s="20"/>
    </row>
    <row r="20" spans="1:30" ht="28.5" customHeight="1" x14ac:dyDescent="0.3">
      <c r="A20" s="21" t="s">
        <v>28</v>
      </c>
      <c r="B20" s="24"/>
      <c r="C20" s="29"/>
      <c r="D20" s="21"/>
      <c r="E20" s="21"/>
      <c r="F20" s="21"/>
      <c r="G20" s="22"/>
    </row>
    <row r="21" spans="1:30" s="14" customFormat="1" ht="28.5" customHeight="1" x14ac:dyDescent="0.3">
      <c r="A21" s="139" t="s">
        <v>22</v>
      </c>
      <c r="B21" s="140"/>
      <c r="C21" s="12">
        <f>SUM(C12:C20)</f>
        <v>101309757.10000001</v>
      </c>
      <c r="D21" s="12">
        <f>SUM(D12:D20)</f>
        <v>6475736.0999999996</v>
      </c>
      <c r="E21" s="121">
        <f t="shared" ref="E21:G21" si="0">SUM(E12:E20)</f>
        <v>1384967.9000000001</v>
      </c>
      <c r="F21" s="121">
        <f t="shared" si="0"/>
        <v>80933941.099999994</v>
      </c>
      <c r="G21" s="121">
        <f t="shared" si="0"/>
        <v>12515112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</sheetData>
  <mergeCells count="12">
    <mergeCell ref="F1:G1"/>
    <mergeCell ref="F2:G2"/>
    <mergeCell ref="F3:G3"/>
    <mergeCell ref="F4:G4"/>
    <mergeCell ref="A21:B21"/>
    <mergeCell ref="A6:G6"/>
    <mergeCell ref="A7:G7"/>
    <mergeCell ref="A9:A11"/>
    <mergeCell ref="B9:B11"/>
    <mergeCell ref="C9:G9"/>
    <mergeCell ref="C10:C11"/>
    <mergeCell ref="D10:G10"/>
  </mergeCells>
  <printOptions horizontalCentered="1"/>
  <pageMargins left="0.19685039370078741" right="0.19685039370078741" top="0.19685039370078741" bottom="0.19685039370078741" header="0" footer="0"/>
  <pageSetup paperSize="9" scale="7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6"/>
  <sheetViews>
    <sheetView view="pageBreakPreview" zoomScaleNormal="100" zoomScaleSheetLayoutView="100" workbookViewId="0">
      <selection activeCell="F9" sqref="F9"/>
    </sheetView>
  </sheetViews>
  <sheetFormatPr defaultRowHeight="15" x14ac:dyDescent="0.25"/>
  <cols>
    <col min="1" max="1" width="6" style="46" customWidth="1"/>
    <col min="2" max="3" width="11.5703125" style="46" bestFit="1" customWidth="1"/>
    <col min="4" max="4" width="14.42578125" style="46" customWidth="1"/>
    <col min="5" max="5" width="16" style="46" bestFit="1" customWidth="1"/>
    <col min="6" max="6" width="15.28515625" style="46" bestFit="1" customWidth="1"/>
    <col min="7" max="7" width="13.7109375" style="46" customWidth="1"/>
    <col min="8" max="8" width="14.5703125" style="46" customWidth="1"/>
    <col min="9" max="9" width="12.28515625" style="46" customWidth="1"/>
    <col min="10" max="10" width="12.7109375" style="46" customWidth="1"/>
    <col min="11" max="11" width="12" style="46" customWidth="1"/>
    <col min="12" max="12" width="14.85546875" style="46" customWidth="1"/>
    <col min="13" max="16384" width="9.140625" style="46"/>
  </cols>
  <sheetData>
    <row r="1" spans="1:18" ht="63.75" customHeight="1" x14ac:dyDescent="0.25">
      <c r="I1" s="156" t="s">
        <v>257</v>
      </c>
      <c r="J1" s="156"/>
      <c r="K1" s="156"/>
      <c r="L1" s="156"/>
    </row>
    <row r="4" spans="1:18" ht="48" customHeight="1" x14ac:dyDescent="0.25">
      <c r="A4" s="194" t="s">
        <v>258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</row>
    <row r="6" spans="1:18" x14ac:dyDescent="0.25">
      <c r="A6" s="198" t="s">
        <v>14</v>
      </c>
      <c r="B6" s="198" t="s">
        <v>259</v>
      </c>
      <c r="C6" s="198" t="s">
        <v>260</v>
      </c>
      <c r="D6" s="198" t="s">
        <v>261</v>
      </c>
      <c r="E6" s="198" t="s">
        <v>262</v>
      </c>
      <c r="F6" s="198" t="s">
        <v>263</v>
      </c>
      <c r="G6" s="198" t="s">
        <v>264</v>
      </c>
      <c r="H6" s="198" t="s">
        <v>265</v>
      </c>
      <c r="I6" s="195" t="s">
        <v>266</v>
      </c>
      <c r="J6" s="196"/>
      <c r="K6" s="197"/>
      <c r="L6" s="198" t="s">
        <v>267</v>
      </c>
      <c r="M6" s="105"/>
      <c r="N6" s="105"/>
      <c r="O6" s="105"/>
      <c r="P6" s="105"/>
      <c r="Q6" s="105"/>
      <c r="R6" s="105"/>
    </row>
    <row r="7" spans="1:18" ht="28.5" x14ac:dyDescent="0.25">
      <c r="A7" s="199"/>
      <c r="B7" s="199"/>
      <c r="C7" s="199"/>
      <c r="D7" s="199"/>
      <c r="E7" s="199"/>
      <c r="F7" s="199"/>
      <c r="G7" s="199"/>
      <c r="H7" s="199"/>
      <c r="I7" s="102" t="s">
        <v>268</v>
      </c>
      <c r="J7" s="102" t="s">
        <v>269</v>
      </c>
      <c r="K7" s="102" t="s">
        <v>270</v>
      </c>
      <c r="L7" s="199"/>
      <c r="M7" s="105"/>
      <c r="N7" s="105"/>
      <c r="O7" s="105"/>
      <c r="P7" s="105"/>
      <c r="Q7" s="105"/>
      <c r="R7" s="105"/>
    </row>
    <row r="8" spans="1:18" x14ac:dyDescent="0.25">
      <c r="A8" s="106"/>
      <c r="B8" s="106"/>
      <c r="C8" s="106"/>
      <c r="D8" s="92"/>
      <c r="E8" s="92"/>
      <c r="F8" s="92"/>
      <c r="G8" s="92"/>
      <c r="H8" s="92"/>
      <c r="I8" s="92"/>
      <c r="J8" s="92"/>
      <c r="K8" s="92"/>
      <c r="L8" s="92"/>
      <c r="M8" s="105"/>
      <c r="N8" s="105"/>
      <c r="O8" s="105"/>
      <c r="P8" s="105"/>
      <c r="Q8" s="105"/>
      <c r="R8" s="105"/>
    </row>
    <row r="9" spans="1:18" x14ac:dyDescent="0.25">
      <c r="A9" s="106"/>
      <c r="B9" s="106"/>
      <c r="C9" s="106"/>
      <c r="D9" s="92"/>
      <c r="E9" s="92"/>
      <c r="F9" s="92"/>
      <c r="G9" s="92"/>
      <c r="H9" s="92"/>
      <c r="I9" s="92"/>
      <c r="J9" s="92"/>
      <c r="K9" s="92"/>
      <c r="L9" s="92"/>
      <c r="M9" s="105"/>
      <c r="N9" s="105"/>
      <c r="O9" s="105"/>
      <c r="P9" s="105"/>
      <c r="Q9" s="105"/>
      <c r="R9" s="105"/>
    </row>
    <row r="10" spans="1:18" x14ac:dyDescent="0.25">
      <c r="A10" s="106"/>
      <c r="B10" s="106"/>
      <c r="C10" s="106"/>
      <c r="D10" s="92"/>
      <c r="E10" s="92"/>
      <c r="F10" s="92"/>
      <c r="G10" s="92"/>
      <c r="H10" s="92"/>
      <c r="I10" s="92"/>
      <c r="J10" s="92"/>
      <c r="K10" s="92"/>
      <c r="L10" s="92"/>
      <c r="M10" s="105"/>
      <c r="N10" s="105"/>
      <c r="O10" s="105"/>
      <c r="P10" s="105"/>
      <c r="Q10" s="105"/>
      <c r="R10" s="105"/>
    </row>
    <row r="11" spans="1:18" x14ac:dyDescent="0.25">
      <c r="A11" s="106"/>
      <c r="B11" s="106"/>
      <c r="C11" s="106"/>
      <c r="D11" s="92"/>
      <c r="E11" s="92"/>
      <c r="F11" s="92"/>
      <c r="G11" s="92"/>
      <c r="H11" s="92"/>
      <c r="I11" s="92"/>
      <c r="J11" s="92"/>
      <c r="K11" s="92"/>
      <c r="L11" s="92"/>
      <c r="M11" s="105"/>
      <c r="N11" s="105"/>
      <c r="O11" s="105"/>
      <c r="P11" s="105"/>
      <c r="Q11" s="105"/>
      <c r="R11" s="105"/>
    </row>
    <row r="12" spans="1:18" x14ac:dyDescent="0.25">
      <c r="A12" s="106"/>
      <c r="B12" s="106"/>
      <c r="C12" s="106"/>
      <c r="D12" s="92"/>
      <c r="E12" s="92"/>
      <c r="F12" s="92"/>
      <c r="G12" s="92"/>
      <c r="H12" s="92"/>
      <c r="I12" s="92"/>
      <c r="J12" s="92"/>
      <c r="K12" s="92"/>
      <c r="L12" s="92"/>
      <c r="M12" s="105"/>
      <c r="N12" s="105"/>
      <c r="O12" s="105"/>
      <c r="P12" s="105"/>
      <c r="Q12" s="105"/>
      <c r="R12" s="105"/>
    </row>
    <row r="13" spans="1:18" x14ac:dyDescent="0.25">
      <c r="A13" s="106"/>
      <c r="B13" s="106"/>
      <c r="C13" s="106"/>
      <c r="D13" s="92"/>
      <c r="E13" s="92"/>
      <c r="F13" s="92"/>
      <c r="G13" s="92"/>
      <c r="H13" s="92"/>
      <c r="I13" s="92"/>
      <c r="J13" s="92"/>
      <c r="K13" s="92"/>
      <c r="L13" s="92"/>
      <c r="M13" s="105"/>
      <c r="N13" s="105"/>
      <c r="O13" s="105"/>
      <c r="P13" s="105"/>
      <c r="Q13" s="105"/>
      <c r="R13" s="105"/>
    </row>
    <row r="14" spans="1:18" x14ac:dyDescent="0.25">
      <c r="A14" s="106"/>
      <c r="B14" s="106"/>
      <c r="C14" s="106"/>
      <c r="D14" s="92"/>
      <c r="E14" s="92"/>
      <c r="F14" s="92"/>
      <c r="G14" s="92"/>
      <c r="H14" s="92"/>
      <c r="I14" s="92"/>
      <c r="J14" s="92"/>
      <c r="K14" s="92"/>
      <c r="L14" s="92"/>
      <c r="M14" s="105"/>
      <c r="N14" s="105"/>
      <c r="O14" s="105"/>
      <c r="P14" s="105"/>
      <c r="Q14" s="105"/>
      <c r="R14" s="105"/>
    </row>
    <row r="15" spans="1:18" x14ac:dyDescent="0.25">
      <c r="A15" s="106"/>
      <c r="B15" s="106"/>
      <c r="C15" s="106"/>
      <c r="D15" s="92"/>
      <c r="E15" s="92"/>
      <c r="F15" s="92"/>
      <c r="G15" s="92"/>
      <c r="H15" s="92"/>
      <c r="I15" s="92"/>
      <c r="J15" s="92"/>
      <c r="K15" s="92"/>
      <c r="L15" s="92"/>
      <c r="M15" s="105"/>
      <c r="N15" s="105"/>
      <c r="O15" s="105"/>
      <c r="P15" s="105"/>
      <c r="Q15" s="105"/>
      <c r="R15" s="105"/>
    </row>
    <row r="16" spans="1:18" x14ac:dyDescent="0.25"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</row>
    <row r="17" spans="4:18" x14ac:dyDescent="0.25"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</row>
    <row r="18" spans="4:18" x14ac:dyDescent="0.25"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</row>
    <row r="19" spans="4:18" x14ac:dyDescent="0.25"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</row>
    <row r="20" spans="4:18" x14ac:dyDescent="0.25"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</row>
    <row r="21" spans="4:18" x14ac:dyDescent="0.25"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</row>
    <row r="22" spans="4:18" x14ac:dyDescent="0.25"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</row>
    <row r="23" spans="4:18" x14ac:dyDescent="0.25"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</row>
    <row r="24" spans="4:18" x14ac:dyDescent="0.25"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</row>
    <row r="25" spans="4:18" x14ac:dyDescent="0.25"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</row>
    <row r="26" spans="4:18" x14ac:dyDescent="0.25"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</row>
  </sheetData>
  <mergeCells count="12">
    <mergeCell ref="I6:K6"/>
    <mergeCell ref="L6:L7"/>
    <mergeCell ref="I1:L1"/>
    <mergeCell ref="A4:L4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8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4"/>
  <sheetViews>
    <sheetView zoomScale="115" zoomScaleNormal="115" workbookViewId="0">
      <selection activeCell="F9" sqref="F9"/>
    </sheetView>
  </sheetViews>
  <sheetFormatPr defaultRowHeight="15" x14ac:dyDescent="0.25"/>
  <cols>
    <col min="1" max="1" width="7" style="46" customWidth="1"/>
    <col min="2" max="2" width="46" style="46" customWidth="1"/>
    <col min="3" max="3" width="18" style="46" customWidth="1"/>
    <col min="4" max="4" width="44.5703125" style="46" customWidth="1"/>
    <col min="5" max="16384" width="9.140625" style="46"/>
  </cols>
  <sheetData>
    <row r="1" spans="1:4" ht="66" customHeight="1" x14ac:dyDescent="0.25">
      <c r="D1" s="88" t="s">
        <v>271</v>
      </c>
    </row>
    <row r="2" spans="1:4" ht="67.5" customHeight="1" x14ac:dyDescent="0.25">
      <c r="A2" s="191" t="s">
        <v>272</v>
      </c>
      <c r="B2" s="191"/>
      <c r="C2" s="191"/>
      <c r="D2" s="191"/>
    </row>
    <row r="4" spans="1:4" ht="30.75" customHeight="1" x14ac:dyDescent="0.25">
      <c r="A4" s="107" t="s">
        <v>14</v>
      </c>
      <c r="B4" s="107" t="s">
        <v>55</v>
      </c>
      <c r="C4" s="107" t="s">
        <v>53</v>
      </c>
      <c r="D4" s="107" t="s">
        <v>273</v>
      </c>
    </row>
    <row r="5" spans="1:4" x14ac:dyDescent="0.25">
      <c r="A5" s="108">
        <v>1</v>
      </c>
      <c r="B5" s="108"/>
      <c r="C5" s="108"/>
      <c r="D5" s="108"/>
    </row>
    <row r="6" spans="1:4" x14ac:dyDescent="0.25">
      <c r="A6" s="108">
        <f>+A5+1</f>
        <v>2</v>
      </c>
      <c r="B6" s="109"/>
      <c r="C6" s="109"/>
      <c r="D6" s="110"/>
    </row>
    <row r="7" spans="1:4" x14ac:dyDescent="0.25">
      <c r="A7" s="108">
        <f t="shared" ref="A7:A14" si="0">+A6+1</f>
        <v>3</v>
      </c>
      <c r="B7" s="109"/>
      <c r="C7" s="109"/>
      <c r="D7" s="110"/>
    </row>
    <row r="8" spans="1:4" x14ac:dyDescent="0.25">
      <c r="A8" s="108">
        <f t="shared" si="0"/>
        <v>4</v>
      </c>
      <c r="B8" s="109"/>
      <c r="C8" s="109"/>
      <c r="D8" s="110"/>
    </row>
    <row r="9" spans="1:4" x14ac:dyDescent="0.25">
      <c r="A9" s="108">
        <f t="shared" si="0"/>
        <v>5</v>
      </c>
      <c r="B9" s="109"/>
      <c r="C9" s="109"/>
      <c r="D9" s="110"/>
    </row>
    <row r="10" spans="1:4" x14ac:dyDescent="0.25">
      <c r="A10" s="108">
        <f t="shared" si="0"/>
        <v>6</v>
      </c>
      <c r="B10" s="109"/>
      <c r="C10" s="109"/>
      <c r="D10" s="110"/>
    </row>
    <row r="11" spans="1:4" x14ac:dyDescent="0.25">
      <c r="A11" s="108">
        <f t="shared" si="0"/>
        <v>7</v>
      </c>
      <c r="B11" s="109"/>
      <c r="C11" s="109"/>
      <c r="D11" s="110"/>
    </row>
    <row r="12" spans="1:4" x14ac:dyDescent="0.25">
      <c r="A12" s="108">
        <f t="shared" si="0"/>
        <v>8</v>
      </c>
      <c r="B12" s="109"/>
      <c r="C12" s="109"/>
      <c r="D12" s="110"/>
    </row>
    <row r="13" spans="1:4" x14ac:dyDescent="0.25">
      <c r="A13" s="108">
        <f t="shared" si="0"/>
        <v>9</v>
      </c>
      <c r="B13" s="109"/>
      <c r="C13" s="109"/>
      <c r="D13" s="110"/>
    </row>
    <row r="14" spans="1:4" x14ac:dyDescent="0.25">
      <c r="A14" s="108">
        <f t="shared" si="0"/>
        <v>10</v>
      </c>
      <c r="B14" s="109"/>
      <c r="C14" s="109"/>
      <c r="D14" s="110"/>
    </row>
  </sheetData>
  <mergeCells count="1">
    <mergeCell ref="A2:D2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4"/>
  <sheetViews>
    <sheetView zoomScale="115" zoomScaleNormal="115" workbookViewId="0">
      <selection activeCell="D18" sqref="D18"/>
    </sheetView>
  </sheetViews>
  <sheetFormatPr defaultRowHeight="15" x14ac:dyDescent="0.25"/>
  <cols>
    <col min="1" max="1" width="7" style="46" customWidth="1"/>
    <col min="2" max="2" width="38.42578125" style="46" customWidth="1"/>
    <col min="3" max="3" width="22.140625" style="46" customWidth="1"/>
    <col min="4" max="4" width="47.28515625" style="46" customWidth="1"/>
    <col min="5" max="16384" width="9.140625" style="46"/>
  </cols>
  <sheetData>
    <row r="1" spans="1:4" ht="60" customHeight="1" x14ac:dyDescent="0.25">
      <c r="D1" s="88" t="s">
        <v>274</v>
      </c>
    </row>
    <row r="2" spans="1:4" ht="64.5" customHeight="1" x14ac:dyDescent="0.25">
      <c r="A2" s="191" t="s">
        <v>275</v>
      </c>
      <c r="B2" s="191"/>
      <c r="C2" s="191"/>
      <c r="D2" s="191"/>
    </row>
    <row r="4" spans="1:4" ht="30.75" customHeight="1" x14ac:dyDescent="0.25">
      <c r="A4" s="107" t="s">
        <v>14</v>
      </c>
      <c r="B4" s="107" t="s">
        <v>55</v>
      </c>
      <c r="C4" s="107" t="s">
        <v>53</v>
      </c>
      <c r="D4" s="107" t="s">
        <v>273</v>
      </c>
    </row>
    <row r="5" spans="1:4" x14ac:dyDescent="0.25">
      <c r="A5" s="108">
        <v>1</v>
      </c>
      <c r="B5" s="108"/>
      <c r="C5" s="108"/>
      <c r="D5" s="108"/>
    </row>
    <row r="6" spans="1:4" x14ac:dyDescent="0.25">
      <c r="A6" s="108">
        <f>+A5+1</f>
        <v>2</v>
      </c>
      <c r="B6" s="109"/>
      <c r="C6" s="109"/>
      <c r="D6" s="110"/>
    </row>
    <row r="7" spans="1:4" x14ac:dyDescent="0.25">
      <c r="A7" s="108">
        <f t="shared" ref="A7:A14" si="0">+A6+1</f>
        <v>3</v>
      </c>
      <c r="B7" s="109"/>
      <c r="C7" s="109"/>
      <c r="D7" s="110"/>
    </row>
    <row r="8" spans="1:4" x14ac:dyDescent="0.25">
      <c r="A8" s="108">
        <f t="shared" si="0"/>
        <v>4</v>
      </c>
      <c r="B8" s="109"/>
      <c r="C8" s="109"/>
      <c r="D8" s="110"/>
    </row>
    <row r="9" spans="1:4" x14ac:dyDescent="0.25">
      <c r="A9" s="108">
        <f t="shared" si="0"/>
        <v>5</v>
      </c>
      <c r="B9" s="109"/>
      <c r="C9" s="109"/>
      <c r="D9" s="110"/>
    </row>
    <row r="10" spans="1:4" x14ac:dyDescent="0.25">
      <c r="A10" s="108">
        <f t="shared" si="0"/>
        <v>6</v>
      </c>
      <c r="B10" s="109"/>
      <c r="C10" s="109"/>
      <c r="D10" s="110"/>
    </row>
    <row r="11" spans="1:4" x14ac:dyDescent="0.25">
      <c r="A11" s="108">
        <f t="shared" si="0"/>
        <v>7</v>
      </c>
      <c r="B11" s="109"/>
      <c r="C11" s="109"/>
      <c r="D11" s="110"/>
    </row>
    <row r="12" spans="1:4" x14ac:dyDescent="0.25">
      <c r="A12" s="108">
        <f t="shared" si="0"/>
        <v>8</v>
      </c>
      <c r="B12" s="109"/>
      <c r="C12" s="109"/>
      <c r="D12" s="110"/>
    </row>
    <row r="13" spans="1:4" x14ac:dyDescent="0.25">
      <c r="A13" s="108">
        <f t="shared" si="0"/>
        <v>9</v>
      </c>
      <c r="B13" s="109"/>
      <c r="C13" s="109"/>
      <c r="D13" s="110"/>
    </row>
    <row r="14" spans="1:4" x14ac:dyDescent="0.25">
      <c r="A14" s="108">
        <f t="shared" si="0"/>
        <v>10</v>
      </c>
      <c r="B14" s="109"/>
      <c r="C14" s="109"/>
      <c r="D14" s="110"/>
    </row>
  </sheetData>
  <mergeCells count="1">
    <mergeCell ref="A2:D2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6"/>
  <sheetViews>
    <sheetView zoomScaleNormal="100" workbookViewId="0">
      <selection activeCell="F16" sqref="F16"/>
    </sheetView>
  </sheetViews>
  <sheetFormatPr defaultRowHeight="15" x14ac:dyDescent="0.25"/>
  <cols>
    <col min="1" max="1" width="9.140625" style="46"/>
    <col min="2" max="2" width="52.85546875" style="46" customWidth="1"/>
    <col min="3" max="3" width="20.85546875" style="46" customWidth="1"/>
    <col min="4" max="4" width="55.85546875" style="46" customWidth="1"/>
    <col min="5" max="16384" width="9.140625" style="46"/>
  </cols>
  <sheetData>
    <row r="1" spans="1:10" ht="78.75" x14ac:dyDescent="0.25">
      <c r="A1" s="111"/>
      <c r="B1" s="112"/>
      <c r="C1" s="111"/>
      <c r="D1" s="113" t="s">
        <v>276</v>
      </c>
    </row>
    <row r="2" spans="1:10" ht="72.75" customHeight="1" x14ac:dyDescent="0.25">
      <c r="A2" s="191" t="s">
        <v>277</v>
      </c>
      <c r="B2" s="191"/>
      <c r="C2" s="191"/>
      <c r="D2" s="191"/>
      <c r="E2" s="114"/>
      <c r="F2" s="114"/>
      <c r="G2" s="114"/>
      <c r="H2" s="114"/>
      <c r="I2" s="114"/>
      <c r="J2" s="114"/>
    </row>
    <row r="3" spans="1:10" ht="19.5" x14ac:dyDescent="0.25">
      <c r="A3" s="201" t="s">
        <v>278</v>
      </c>
      <c r="B3" s="201"/>
      <c r="C3" s="201"/>
      <c r="D3" s="201"/>
    </row>
    <row r="4" spans="1:10" ht="18.75" x14ac:dyDescent="0.25">
      <c r="A4" s="111"/>
      <c r="B4" s="111"/>
      <c r="C4" s="111"/>
      <c r="D4" s="111"/>
    </row>
    <row r="5" spans="1:10" ht="24.75" customHeight="1" x14ac:dyDescent="0.25">
      <c r="A5" s="202" t="s">
        <v>14</v>
      </c>
      <c r="B5" s="202" t="s">
        <v>279</v>
      </c>
      <c r="C5" s="202" t="s">
        <v>280</v>
      </c>
      <c r="D5" s="202" t="s">
        <v>281</v>
      </c>
    </row>
    <row r="6" spans="1:10" ht="26.25" customHeight="1" x14ac:dyDescent="0.25">
      <c r="A6" s="202"/>
      <c r="B6" s="202"/>
      <c r="C6" s="202"/>
      <c r="D6" s="202"/>
    </row>
    <row r="7" spans="1:10" ht="18.75" x14ac:dyDescent="0.25">
      <c r="A7" s="115"/>
      <c r="B7" s="116"/>
      <c r="C7" s="116"/>
      <c r="D7" s="116"/>
    </row>
    <row r="8" spans="1:10" ht="18.75" x14ac:dyDescent="0.25">
      <c r="A8" s="115"/>
      <c r="B8" s="117"/>
      <c r="C8" s="115"/>
      <c r="D8" s="115"/>
    </row>
    <row r="9" spans="1:10" ht="18.75" x14ac:dyDescent="0.25">
      <c r="A9" s="115"/>
      <c r="B9" s="117"/>
      <c r="C9" s="116"/>
      <c r="D9" s="116"/>
    </row>
    <row r="10" spans="1:10" ht="18.75" x14ac:dyDescent="0.25">
      <c r="A10" s="115"/>
      <c r="B10" s="117"/>
      <c r="C10" s="116"/>
      <c r="D10" s="116"/>
    </row>
    <row r="11" spans="1:10" ht="18.75" x14ac:dyDescent="0.25">
      <c r="A11" s="115"/>
      <c r="B11" s="117"/>
      <c r="C11" s="115"/>
      <c r="D11" s="116"/>
    </row>
    <row r="12" spans="1:10" ht="18.75" x14ac:dyDescent="0.25">
      <c r="A12" s="115"/>
      <c r="B12" s="116"/>
      <c r="C12" s="116"/>
      <c r="D12" s="116"/>
    </row>
    <row r="15" spans="1:10" ht="15.75" customHeight="1" x14ac:dyDescent="0.25">
      <c r="A15" s="200" t="s">
        <v>282</v>
      </c>
      <c r="B15" s="200"/>
      <c r="C15" s="200"/>
      <c r="D15" s="200"/>
    </row>
    <row r="16" spans="1:10" x14ac:dyDescent="0.25">
      <c r="A16" s="200"/>
      <c r="B16" s="200"/>
      <c r="C16" s="200"/>
      <c r="D16" s="200"/>
    </row>
  </sheetData>
  <mergeCells count="7">
    <mergeCell ref="A15:D16"/>
    <mergeCell ref="A2:D2"/>
    <mergeCell ref="A3:D3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0"/>
  <sheetViews>
    <sheetView zoomScaleNormal="100" workbookViewId="0">
      <selection activeCell="A4" sqref="A4:K4"/>
    </sheetView>
  </sheetViews>
  <sheetFormatPr defaultRowHeight="15" x14ac:dyDescent="0.25"/>
  <cols>
    <col min="1" max="1" width="6.7109375" style="46" customWidth="1"/>
    <col min="2" max="2" width="24.7109375" style="46" customWidth="1"/>
    <col min="3" max="3" width="14.5703125" style="46" customWidth="1"/>
    <col min="4" max="6" width="27.42578125" style="46" customWidth="1"/>
    <col min="7" max="7" width="11" style="46" customWidth="1"/>
    <col min="8" max="8" width="18" style="46" customWidth="1"/>
    <col min="9" max="9" width="12.42578125" style="46" customWidth="1"/>
    <col min="10" max="10" width="13.7109375" style="46" customWidth="1"/>
    <col min="11" max="11" width="14.85546875" style="46" customWidth="1"/>
    <col min="12" max="16384" width="9.140625" style="46"/>
  </cols>
  <sheetData>
    <row r="1" spans="1:11" ht="66" customHeight="1" x14ac:dyDescent="0.25">
      <c r="A1" s="7"/>
      <c r="B1" s="7"/>
      <c r="C1" s="7"/>
      <c r="D1" s="7"/>
      <c r="E1" s="7"/>
      <c r="H1" s="190" t="s">
        <v>93</v>
      </c>
      <c r="I1" s="138"/>
      <c r="J1" s="138"/>
      <c r="K1" s="138"/>
    </row>
    <row r="2" spans="1:11" ht="18.75" x14ac:dyDescent="0.25">
      <c r="A2" s="7"/>
      <c r="B2" s="7"/>
      <c r="C2" s="7"/>
      <c r="D2" s="7"/>
      <c r="E2" s="7"/>
      <c r="I2" s="138"/>
      <c r="J2" s="138"/>
      <c r="K2" s="138"/>
    </row>
    <row r="3" spans="1:11" ht="63" customHeight="1" x14ac:dyDescent="0.25">
      <c r="A3" s="141" t="s">
        <v>615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4" spans="1:11" ht="18.75" x14ac:dyDescent="0.25">
      <c r="A4" s="142" t="s">
        <v>31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spans="1:11" ht="37.5" x14ac:dyDescent="0.25">
      <c r="A5" s="7"/>
      <c r="B5" s="13" t="s">
        <v>32</v>
      </c>
      <c r="C5" s="13"/>
      <c r="D5" s="7"/>
      <c r="E5" s="7"/>
      <c r="F5" s="7"/>
      <c r="G5" s="7"/>
      <c r="H5" s="7"/>
      <c r="I5" s="7"/>
      <c r="J5" s="7"/>
      <c r="K5" s="41"/>
    </row>
    <row r="6" spans="1:11" s="74" customFormat="1" ht="35.25" customHeight="1" x14ac:dyDescent="0.25">
      <c r="A6" s="213" t="s">
        <v>14</v>
      </c>
      <c r="B6" s="213" t="s">
        <v>26</v>
      </c>
      <c r="C6" s="213" t="s">
        <v>53</v>
      </c>
      <c r="D6" s="213" t="s">
        <v>35</v>
      </c>
      <c r="E6" s="213" t="s">
        <v>39</v>
      </c>
      <c r="F6" s="213" t="s">
        <v>76</v>
      </c>
      <c r="G6" s="213" t="s">
        <v>30</v>
      </c>
      <c r="H6" s="213"/>
      <c r="I6" s="213" t="s">
        <v>81</v>
      </c>
      <c r="J6" s="213"/>
      <c r="K6" s="213"/>
    </row>
    <row r="7" spans="1:11" s="74" customFormat="1" ht="48" customHeight="1" x14ac:dyDescent="0.25">
      <c r="A7" s="213"/>
      <c r="B7" s="213"/>
      <c r="C7" s="213"/>
      <c r="D7" s="213"/>
      <c r="E7" s="213"/>
      <c r="F7" s="213"/>
      <c r="G7" s="73" t="s">
        <v>34</v>
      </c>
      <c r="H7" s="73" t="s">
        <v>23</v>
      </c>
      <c r="I7" s="73" t="s">
        <v>82</v>
      </c>
      <c r="J7" s="73" t="s">
        <v>83</v>
      </c>
      <c r="K7" s="73" t="s">
        <v>84</v>
      </c>
    </row>
    <row r="8" spans="1:11" ht="18.75" customHeight="1" x14ac:dyDescent="0.25">
      <c r="A8" s="75">
        <v>1</v>
      </c>
      <c r="B8" s="214" t="s">
        <v>97</v>
      </c>
      <c r="C8" s="215"/>
      <c r="D8" s="215"/>
      <c r="E8" s="215"/>
      <c r="F8" s="215"/>
      <c r="G8" s="215"/>
      <c r="H8" s="215"/>
      <c r="I8" s="215"/>
      <c r="J8" s="215"/>
      <c r="K8" s="216"/>
    </row>
    <row r="9" spans="1:11" ht="18.75" x14ac:dyDescent="0.25">
      <c r="A9" s="38">
        <f>+A8+1</f>
        <v>2</v>
      </c>
      <c r="B9" s="39"/>
      <c r="C9" s="39"/>
      <c r="D9" s="38"/>
      <c r="E9" s="38"/>
      <c r="F9" s="38"/>
      <c r="G9" s="38"/>
      <c r="H9" s="38"/>
      <c r="I9" s="38"/>
      <c r="J9" s="38"/>
      <c r="K9" s="40"/>
    </row>
    <row r="10" spans="1:11" ht="18.75" x14ac:dyDescent="0.25">
      <c r="A10" s="38">
        <f t="shared" ref="A10" si="0">+A9+1</f>
        <v>3</v>
      </c>
      <c r="B10" s="39"/>
      <c r="C10" s="39"/>
      <c r="D10" s="38"/>
      <c r="E10" s="38"/>
      <c r="F10" s="38"/>
      <c r="G10" s="38"/>
      <c r="H10" s="38"/>
      <c r="I10" s="38"/>
      <c r="J10" s="38"/>
      <c r="K10" s="40"/>
    </row>
    <row r="11" spans="1:11" ht="18.75" x14ac:dyDescent="0.25">
      <c r="A11" s="143" t="s">
        <v>22</v>
      </c>
      <c r="B11" s="143"/>
      <c r="C11" s="72" t="s">
        <v>80</v>
      </c>
      <c r="D11" s="72">
        <f t="shared" ref="D11:I11" si="1">SUM(D8:D10)</f>
        <v>0</v>
      </c>
      <c r="E11" s="72">
        <f t="shared" si="1"/>
        <v>0</v>
      </c>
      <c r="F11" s="72">
        <f t="shared" si="1"/>
        <v>0</v>
      </c>
      <c r="G11" s="72">
        <f t="shared" si="1"/>
        <v>0</v>
      </c>
      <c r="H11" s="72">
        <f t="shared" si="1"/>
        <v>0</v>
      </c>
      <c r="I11" s="72">
        <f t="shared" si="1"/>
        <v>0</v>
      </c>
      <c r="J11" s="72">
        <v>0</v>
      </c>
      <c r="K11" s="72">
        <f>SUM(K8:K10)</f>
        <v>0</v>
      </c>
    </row>
    <row r="13" spans="1:11" ht="18.75" x14ac:dyDescent="0.25">
      <c r="A13" s="7"/>
      <c r="B13" s="71" t="s">
        <v>33</v>
      </c>
      <c r="C13" s="13"/>
      <c r="D13" s="7"/>
      <c r="E13" s="7"/>
      <c r="F13" s="41"/>
      <c r="G13" s="41"/>
      <c r="H13" s="41"/>
      <c r="I13" s="7"/>
      <c r="J13" s="7"/>
      <c r="K13" s="41"/>
    </row>
    <row r="14" spans="1:11" ht="15" customHeight="1" x14ac:dyDescent="0.25">
      <c r="A14" s="213" t="s">
        <v>14</v>
      </c>
      <c r="B14" s="213" t="s">
        <v>27</v>
      </c>
      <c r="C14" s="213" t="s">
        <v>53</v>
      </c>
      <c r="D14" s="213" t="s">
        <v>35</v>
      </c>
      <c r="E14" s="213" t="s">
        <v>39</v>
      </c>
      <c r="F14" s="213" t="s">
        <v>76</v>
      </c>
      <c r="G14" s="203" t="s">
        <v>29</v>
      </c>
      <c r="H14" s="204"/>
      <c r="I14" s="204"/>
      <c r="J14" s="204"/>
      <c r="K14" s="205"/>
    </row>
    <row r="15" spans="1:11" ht="48.6" customHeight="1" x14ac:dyDescent="0.25">
      <c r="A15" s="213"/>
      <c r="B15" s="213"/>
      <c r="C15" s="213"/>
      <c r="D15" s="213"/>
      <c r="E15" s="213"/>
      <c r="F15" s="213"/>
      <c r="G15" s="206"/>
      <c r="H15" s="207"/>
      <c r="I15" s="207"/>
      <c r="J15" s="207"/>
      <c r="K15" s="208"/>
    </row>
    <row r="16" spans="1:11" ht="18.75" x14ac:dyDescent="0.25">
      <c r="A16" s="38">
        <v>1</v>
      </c>
      <c r="B16" s="39"/>
      <c r="C16" s="39"/>
      <c r="D16" s="38"/>
      <c r="E16" s="38"/>
      <c r="F16" s="38"/>
      <c r="G16" s="209"/>
      <c r="H16" s="210"/>
      <c r="I16" s="210"/>
      <c r="J16" s="210"/>
      <c r="K16" s="211"/>
    </row>
    <row r="17" spans="1:11" ht="18.75" x14ac:dyDescent="0.25">
      <c r="A17" s="38">
        <f>+A16+1</f>
        <v>2</v>
      </c>
      <c r="B17" s="39"/>
      <c r="C17" s="39"/>
      <c r="D17" s="38"/>
      <c r="E17" s="38"/>
      <c r="F17" s="38"/>
      <c r="G17" s="209"/>
      <c r="H17" s="210"/>
      <c r="I17" s="210"/>
      <c r="J17" s="210"/>
      <c r="K17" s="211"/>
    </row>
    <row r="18" spans="1:11" ht="18.75" x14ac:dyDescent="0.25">
      <c r="A18" s="38">
        <f t="shared" ref="A18" si="2">+A17+1</f>
        <v>3</v>
      </c>
      <c r="B18" s="39"/>
      <c r="C18" s="39"/>
      <c r="D18" s="38"/>
      <c r="E18" s="38"/>
      <c r="F18" s="38"/>
      <c r="G18" s="209"/>
      <c r="H18" s="210"/>
      <c r="I18" s="210"/>
      <c r="J18" s="210"/>
      <c r="K18" s="211"/>
    </row>
    <row r="19" spans="1:11" ht="18.75" x14ac:dyDescent="0.25">
      <c r="A19" s="143" t="s">
        <v>22</v>
      </c>
      <c r="B19" s="143"/>
      <c r="C19" s="72" t="s">
        <v>80</v>
      </c>
      <c r="D19" s="72">
        <f>SUM(D16:D18)</f>
        <v>0</v>
      </c>
      <c r="E19" s="72">
        <f>SUM(E16:E18)</f>
        <v>0</v>
      </c>
      <c r="F19" s="72">
        <f>SUM(F16:F18)</f>
        <v>0</v>
      </c>
      <c r="G19" s="209" t="s">
        <v>80</v>
      </c>
      <c r="H19" s="210"/>
      <c r="I19" s="210"/>
      <c r="J19" s="210"/>
      <c r="K19" s="211"/>
    </row>
    <row r="22" spans="1:11" ht="18.75" x14ac:dyDescent="0.25">
      <c r="A22" s="7"/>
      <c r="B22" s="71" t="s">
        <v>47</v>
      </c>
      <c r="C22" s="13"/>
      <c r="D22" s="7"/>
      <c r="E22" s="7"/>
      <c r="F22" s="41"/>
      <c r="G22" s="41"/>
      <c r="H22" s="41"/>
      <c r="I22" s="7"/>
      <c r="J22" s="7"/>
      <c r="K22" s="41"/>
    </row>
    <row r="23" spans="1:11" ht="16.5" customHeight="1" x14ac:dyDescent="0.25">
      <c r="A23" s="213" t="s">
        <v>14</v>
      </c>
      <c r="B23" s="213" t="s">
        <v>50</v>
      </c>
      <c r="C23" s="213" t="s">
        <v>53</v>
      </c>
      <c r="D23" s="213" t="s">
        <v>51</v>
      </c>
      <c r="E23" s="213" t="s">
        <v>48</v>
      </c>
      <c r="F23" s="213" t="s">
        <v>77</v>
      </c>
      <c r="G23" s="203" t="s">
        <v>49</v>
      </c>
      <c r="H23" s="204"/>
      <c r="I23" s="204"/>
      <c r="J23" s="204"/>
      <c r="K23" s="205"/>
    </row>
    <row r="24" spans="1:11" ht="34.5" customHeight="1" x14ac:dyDescent="0.25">
      <c r="A24" s="213"/>
      <c r="B24" s="213"/>
      <c r="C24" s="213"/>
      <c r="D24" s="213"/>
      <c r="E24" s="213"/>
      <c r="F24" s="213"/>
      <c r="G24" s="206"/>
      <c r="H24" s="207"/>
      <c r="I24" s="207"/>
      <c r="J24" s="207"/>
      <c r="K24" s="208"/>
    </row>
    <row r="25" spans="1:11" ht="18.75" x14ac:dyDescent="0.25">
      <c r="A25" s="38">
        <v>1</v>
      </c>
      <c r="B25" s="39"/>
      <c r="C25" s="39"/>
      <c r="D25" s="38"/>
      <c r="E25" s="38"/>
      <c r="F25" s="38"/>
      <c r="G25" s="209"/>
      <c r="H25" s="210"/>
      <c r="I25" s="210"/>
      <c r="J25" s="210"/>
      <c r="K25" s="211"/>
    </row>
    <row r="26" spans="1:11" ht="18.75" x14ac:dyDescent="0.25">
      <c r="A26" s="38">
        <f>+A25+1</f>
        <v>2</v>
      </c>
      <c r="B26" s="39"/>
      <c r="C26" s="39"/>
      <c r="D26" s="38"/>
      <c r="E26" s="38"/>
      <c r="F26" s="38"/>
      <c r="G26" s="209"/>
      <c r="H26" s="210"/>
      <c r="I26" s="210"/>
      <c r="J26" s="210"/>
      <c r="K26" s="211"/>
    </row>
    <row r="27" spans="1:11" ht="18.75" x14ac:dyDescent="0.25">
      <c r="A27" s="38">
        <f t="shared" ref="A27" si="3">+A26+1</f>
        <v>3</v>
      </c>
      <c r="B27" s="39"/>
      <c r="C27" s="39"/>
      <c r="D27" s="38"/>
      <c r="E27" s="38"/>
      <c r="F27" s="38"/>
      <c r="G27" s="209"/>
      <c r="H27" s="210"/>
      <c r="I27" s="210"/>
      <c r="J27" s="210"/>
      <c r="K27" s="211"/>
    </row>
    <row r="28" spans="1:11" ht="18.75" x14ac:dyDescent="0.25">
      <c r="A28" s="143" t="s">
        <v>22</v>
      </c>
      <c r="B28" s="143"/>
      <c r="C28" s="72"/>
      <c r="D28" s="72">
        <f>SUM(D25:D27)</f>
        <v>0</v>
      </c>
      <c r="E28" s="72">
        <f>SUM(E25:E27)</f>
        <v>0</v>
      </c>
      <c r="F28" s="72">
        <f>SUM(F25:F27)</f>
        <v>0</v>
      </c>
      <c r="G28" s="209" t="s">
        <v>80</v>
      </c>
      <c r="H28" s="210"/>
      <c r="I28" s="210"/>
      <c r="J28" s="210"/>
      <c r="K28" s="211"/>
    </row>
    <row r="30" spans="1:11" x14ac:dyDescent="0.25">
      <c r="A30" s="212"/>
      <c r="B30" s="212"/>
      <c r="C30" s="212"/>
      <c r="D30" s="212"/>
      <c r="E30" s="212"/>
      <c r="F30" s="212"/>
      <c r="G30" s="212"/>
      <c r="H30" s="212"/>
      <c r="I30" s="212"/>
      <c r="J30" s="212"/>
      <c r="K30" s="212"/>
    </row>
  </sheetData>
  <mergeCells count="39">
    <mergeCell ref="B8:K8"/>
    <mergeCell ref="H1:K1"/>
    <mergeCell ref="A19:B19"/>
    <mergeCell ref="D14:D15"/>
    <mergeCell ref="E14:E15"/>
    <mergeCell ref="F14:F15"/>
    <mergeCell ref="F6:F7"/>
    <mergeCell ref="A14:A15"/>
    <mergeCell ref="B14:B15"/>
    <mergeCell ref="A11:B11"/>
    <mergeCell ref="C14:C15"/>
    <mergeCell ref="A3:K3"/>
    <mergeCell ref="A4:K4"/>
    <mergeCell ref="I6:K6"/>
    <mergeCell ref="D6:D7"/>
    <mergeCell ref="I2:K2"/>
    <mergeCell ref="A6:A7"/>
    <mergeCell ref="B6:B7"/>
    <mergeCell ref="C6:C7"/>
    <mergeCell ref="E6:E7"/>
    <mergeCell ref="G6:H6"/>
    <mergeCell ref="A30:K30"/>
    <mergeCell ref="G28:K28"/>
    <mergeCell ref="A23:A24"/>
    <mergeCell ref="B23:B24"/>
    <mergeCell ref="D23:D24"/>
    <mergeCell ref="E23:E24"/>
    <mergeCell ref="F23:F24"/>
    <mergeCell ref="A28:B28"/>
    <mergeCell ref="C23:C24"/>
    <mergeCell ref="G27:K27"/>
    <mergeCell ref="G23:K24"/>
    <mergeCell ref="G25:K25"/>
    <mergeCell ref="G26:K26"/>
    <mergeCell ref="G14:K15"/>
    <mergeCell ref="G16:K16"/>
    <mergeCell ref="G17:K17"/>
    <mergeCell ref="G18:K18"/>
    <mergeCell ref="G19:K19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4"/>
  <sheetViews>
    <sheetView view="pageBreakPreview" zoomScaleNormal="100" zoomScaleSheetLayoutView="100" workbookViewId="0">
      <selection activeCell="A4" sqref="A4"/>
    </sheetView>
  </sheetViews>
  <sheetFormatPr defaultColWidth="9.140625" defaultRowHeight="15.75" x14ac:dyDescent="0.25"/>
  <cols>
    <col min="1" max="1" width="6" style="42" customWidth="1"/>
    <col min="2" max="2" width="17.28515625" style="42" customWidth="1"/>
    <col min="3" max="3" width="13.7109375" style="42" customWidth="1"/>
    <col min="4" max="7" width="20.85546875" style="42" customWidth="1"/>
    <col min="8" max="8" width="17.5703125" style="42" customWidth="1"/>
    <col min="9" max="9" width="19.28515625" style="42" customWidth="1"/>
    <col min="10" max="10" width="14" style="42" customWidth="1"/>
    <col min="11" max="13" width="18.7109375" style="42" customWidth="1"/>
    <col min="14" max="14" width="15.7109375" style="42" customWidth="1"/>
    <col min="15" max="19" width="15.7109375" style="43" customWidth="1"/>
    <col min="20" max="16384" width="9.140625" style="43"/>
  </cols>
  <sheetData>
    <row r="1" spans="1:10" ht="66.75" customHeight="1" x14ac:dyDescent="0.25">
      <c r="H1" s="217" t="s">
        <v>94</v>
      </c>
      <c r="I1" s="217"/>
      <c r="J1" s="217"/>
    </row>
    <row r="3" spans="1:10" s="42" customFormat="1" ht="73.5" customHeight="1" x14ac:dyDescent="0.25">
      <c r="A3" s="194" t="s">
        <v>616</v>
      </c>
      <c r="B3" s="194"/>
      <c r="C3" s="194"/>
      <c r="D3" s="194"/>
      <c r="E3" s="194"/>
      <c r="F3" s="194"/>
      <c r="G3" s="194"/>
      <c r="H3" s="194"/>
      <c r="I3" s="194"/>
      <c r="J3" s="194"/>
    </row>
    <row r="5" spans="1:10" s="42" customFormat="1" ht="47.25" customHeight="1" x14ac:dyDescent="0.25">
      <c r="A5" s="221" t="s">
        <v>78</v>
      </c>
      <c r="B5" s="221" t="s">
        <v>40</v>
      </c>
      <c r="C5" s="221" t="s">
        <v>79</v>
      </c>
      <c r="D5" s="218" t="s">
        <v>41</v>
      </c>
      <c r="E5" s="219"/>
      <c r="F5" s="222" t="s">
        <v>46</v>
      </c>
      <c r="G5" s="222" t="s">
        <v>44</v>
      </c>
      <c r="H5" s="222" t="s">
        <v>71</v>
      </c>
      <c r="I5" s="222" t="s">
        <v>72</v>
      </c>
      <c r="J5" s="222" t="s">
        <v>25</v>
      </c>
    </row>
    <row r="6" spans="1:10" s="42" customFormat="1" ht="60.75" customHeight="1" x14ac:dyDescent="0.25">
      <c r="A6" s="221"/>
      <c r="B6" s="221"/>
      <c r="C6" s="221"/>
      <c r="D6" s="50" t="s">
        <v>42</v>
      </c>
      <c r="E6" s="50" t="s">
        <v>43</v>
      </c>
      <c r="F6" s="223"/>
      <c r="G6" s="223"/>
      <c r="H6" s="223"/>
      <c r="I6" s="223"/>
      <c r="J6" s="223"/>
    </row>
    <row r="7" spans="1:10" s="42" customFormat="1" ht="18.75" x14ac:dyDescent="0.25">
      <c r="A7" s="45">
        <v>1</v>
      </c>
      <c r="B7" s="224" t="s">
        <v>96</v>
      </c>
      <c r="C7" s="225"/>
      <c r="D7" s="225"/>
      <c r="E7" s="225"/>
      <c r="F7" s="225"/>
      <c r="G7" s="225"/>
      <c r="H7" s="225"/>
      <c r="I7" s="225"/>
      <c r="J7" s="226"/>
    </row>
    <row r="8" spans="1:10" s="42" customFormat="1" ht="15" x14ac:dyDescent="0.25">
      <c r="A8" s="45">
        <v>2</v>
      </c>
      <c r="B8" s="44"/>
      <c r="C8" s="70" t="s">
        <v>80</v>
      </c>
      <c r="D8" s="44"/>
      <c r="E8" s="44"/>
      <c r="F8" s="44"/>
      <c r="G8" s="44"/>
      <c r="H8" s="44"/>
      <c r="I8" s="44"/>
      <c r="J8" s="44"/>
    </row>
    <row r="9" spans="1:10" s="42" customFormat="1" ht="15" x14ac:dyDescent="0.25">
      <c r="A9" s="45">
        <v>3</v>
      </c>
      <c r="B9" s="44"/>
      <c r="C9" s="70" t="s">
        <v>80</v>
      </c>
      <c r="D9" s="44"/>
      <c r="E9" s="44"/>
      <c r="F9" s="44"/>
      <c r="G9" s="44"/>
      <c r="H9" s="44"/>
      <c r="I9" s="44"/>
      <c r="J9" s="44"/>
    </row>
    <row r="10" spans="1:10" s="42" customFormat="1" ht="15" x14ac:dyDescent="0.25">
      <c r="A10" s="45">
        <v>4</v>
      </c>
      <c r="B10" s="44"/>
      <c r="C10" s="70" t="s">
        <v>80</v>
      </c>
      <c r="D10" s="44"/>
      <c r="E10" s="44"/>
      <c r="F10" s="44"/>
      <c r="G10" s="44"/>
      <c r="H10" s="44"/>
      <c r="I10" s="44"/>
      <c r="J10" s="44"/>
    </row>
    <row r="11" spans="1:10" s="42" customFormat="1" ht="15" x14ac:dyDescent="0.25">
      <c r="A11" s="45">
        <v>5</v>
      </c>
      <c r="B11" s="44"/>
      <c r="C11" s="70" t="s">
        <v>80</v>
      </c>
      <c r="D11" s="44"/>
      <c r="E11" s="44"/>
      <c r="F11" s="44"/>
      <c r="G11" s="44"/>
      <c r="H11" s="44"/>
      <c r="I11" s="44"/>
      <c r="J11" s="44"/>
    </row>
    <row r="13" spans="1:10" s="42" customFormat="1" ht="30.75" customHeight="1" x14ac:dyDescent="0.25">
      <c r="A13" s="51"/>
      <c r="B13" s="220" t="s">
        <v>45</v>
      </c>
      <c r="C13" s="220"/>
      <c r="D13" s="220"/>
      <c r="E13" s="220"/>
      <c r="F13" s="220"/>
      <c r="G13" s="220"/>
      <c r="H13" s="220"/>
      <c r="I13" s="220"/>
      <c r="J13" s="220"/>
    </row>
    <row r="14" spans="1:10" ht="18.75" customHeight="1" x14ac:dyDescent="0.25">
      <c r="A14" s="51"/>
      <c r="B14" s="51"/>
      <c r="C14" s="51"/>
      <c r="D14" s="51"/>
      <c r="E14" s="51"/>
      <c r="F14" s="51"/>
      <c r="G14" s="51"/>
      <c r="H14" s="51"/>
      <c r="I14" s="51"/>
      <c r="J14" s="51"/>
    </row>
  </sheetData>
  <mergeCells count="13">
    <mergeCell ref="H1:J1"/>
    <mergeCell ref="D5:E5"/>
    <mergeCell ref="B13:J13"/>
    <mergeCell ref="A3:J3"/>
    <mergeCell ref="A5:A6"/>
    <mergeCell ref="B5:B6"/>
    <mergeCell ref="F5:F6"/>
    <mergeCell ref="G5:G6"/>
    <mergeCell ref="H5:H6"/>
    <mergeCell ref="I5:I6"/>
    <mergeCell ref="J5:J6"/>
    <mergeCell ref="C5:C6"/>
    <mergeCell ref="B7:J7"/>
  </mergeCells>
  <printOptions horizontalCentered="1"/>
  <pageMargins left="0.19685039370078741" right="0.19685039370078741" top="0.19685039370078741" bottom="0.19685039370078741" header="0" footer="0"/>
  <pageSetup paperSize="9" scale="8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D17"/>
  <sheetViews>
    <sheetView workbookViewId="0">
      <selection activeCell="D17" sqref="A5:D17"/>
    </sheetView>
  </sheetViews>
  <sheetFormatPr defaultRowHeight="15" x14ac:dyDescent="0.25"/>
  <cols>
    <col min="2" max="2" width="57.42578125" customWidth="1"/>
    <col min="3" max="3" width="24.42578125" customWidth="1"/>
    <col min="4" max="4" width="24.28515625" customWidth="1"/>
  </cols>
  <sheetData>
    <row r="3" spans="1:4" ht="36.75" customHeight="1" x14ac:dyDescent="0.25"/>
    <row r="5" spans="1:4" ht="75" customHeight="1" x14ac:dyDescent="0.25">
      <c r="A5" s="191" t="s">
        <v>52</v>
      </c>
      <c r="B5" s="191"/>
      <c r="C5" s="191"/>
      <c r="D5" s="191"/>
    </row>
    <row r="7" spans="1:4" ht="25.5" x14ac:dyDescent="0.25">
      <c r="A7" s="55" t="s">
        <v>24</v>
      </c>
      <c r="B7" s="55" t="s">
        <v>55</v>
      </c>
      <c r="C7" s="55" t="s">
        <v>53</v>
      </c>
      <c r="D7" s="55" t="s">
        <v>54</v>
      </c>
    </row>
    <row r="8" spans="1:4" x14ac:dyDescent="0.25">
      <c r="A8" s="52">
        <v>1</v>
      </c>
      <c r="B8" s="52"/>
      <c r="C8" s="52"/>
      <c r="D8" s="52"/>
    </row>
    <row r="9" spans="1:4" x14ac:dyDescent="0.25">
      <c r="A9" s="52">
        <f>+A8+1</f>
        <v>2</v>
      </c>
      <c r="B9" s="53"/>
      <c r="C9" s="53"/>
      <c r="D9" s="54"/>
    </row>
    <row r="10" spans="1:4" x14ac:dyDescent="0.25">
      <c r="A10" s="52">
        <f t="shared" ref="A10:A17" si="0">+A9+1</f>
        <v>3</v>
      </c>
      <c r="B10" s="53"/>
      <c r="C10" s="53"/>
      <c r="D10" s="54"/>
    </row>
    <row r="11" spans="1:4" x14ac:dyDescent="0.25">
      <c r="A11" s="52">
        <f t="shared" si="0"/>
        <v>4</v>
      </c>
      <c r="B11" s="53"/>
      <c r="C11" s="53"/>
      <c r="D11" s="54"/>
    </row>
    <row r="12" spans="1:4" x14ac:dyDescent="0.25">
      <c r="A12" s="52">
        <f t="shared" si="0"/>
        <v>5</v>
      </c>
      <c r="B12" s="53"/>
      <c r="C12" s="53"/>
      <c r="D12" s="54"/>
    </row>
    <row r="13" spans="1:4" x14ac:dyDescent="0.25">
      <c r="A13" s="52">
        <f t="shared" si="0"/>
        <v>6</v>
      </c>
      <c r="B13" s="53"/>
      <c r="C13" s="53"/>
      <c r="D13" s="54"/>
    </row>
    <row r="14" spans="1:4" x14ac:dyDescent="0.25">
      <c r="A14" s="52">
        <f t="shared" si="0"/>
        <v>7</v>
      </c>
      <c r="B14" s="53"/>
      <c r="C14" s="53"/>
      <c r="D14" s="54"/>
    </row>
    <row r="15" spans="1:4" x14ac:dyDescent="0.25">
      <c r="A15" s="52">
        <f t="shared" si="0"/>
        <v>8</v>
      </c>
      <c r="B15" s="53"/>
      <c r="C15" s="53"/>
      <c r="D15" s="54"/>
    </row>
    <row r="16" spans="1:4" x14ac:dyDescent="0.25">
      <c r="A16" s="52">
        <f t="shared" si="0"/>
        <v>9</v>
      </c>
      <c r="B16" s="53"/>
      <c r="C16" s="53"/>
      <c r="D16" s="54"/>
    </row>
    <row r="17" spans="1:4" x14ac:dyDescent="0.25">
      <c r="A17" s="52">
        <f t="shared" si="0"/>
        <v>10</v>
      </c>
      <c r="B17" s="53"/>
      <c r="C17" s="53"/>
      <c r="D17" s="54"/>
    </row>
  </sheetData>
  <mergeCells count="1">
    <mergeCell ref="A5:D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13"/>
  <sheetViews>
    <sheetView view="pageBreakPreview" zoomScale="85" zoomScaleNormal="85" zoomScaleSheetLayoutView="85" workbookViewId="0">
      <pane xSplit="4" ySplit="4" topLeftCell="E5" activePane="bottomRight" state="frozen"/>
      <selection activeCell="F9" sqref="F9"/>
      <selection pane="topRight" activeCell="F9" sqref="F9"/>
      <selection pane="bottomLeft" activeCell="F9" sqref="F9"/>
      <selection pane="bottomRight" activeCell="L3" sqref="L3"/>
    </sheetView>
  </sheetViews>
  <sheetFormatPr defaultColWidth="9.140625" defaultRowHeight="18.75" x14ac:dyDescent="0.25"/>
  <cols>
    <col min="1" max="1" width="8.140625" style="30" customWidth="1"/>
    <col min="2" max="2" width="15.28515625" style="32" customWidth="1"/>
    <col min="3" max="3" width="15.7109375" style="32" customWidth="1"/>
    <col min="4" max="4" width="19.85546875" style="30" customWidth="1"/>
    <col min="5" max="5" width="24.85546875" style="32" customWidth="1"/>
    <col min="6" max="8" width="15.7109375" style="32" customWidth="1"/>
    <col min="9" max="9" width="20.5703125" style="32" customWidth="1"/>
    <col min="10" max="10" width="17.5703125" style="32" customWidth="1"/>
    <col min="11" max="12" width="18.140625" style="32" customWidth="1"/>
    <col min="13" max="13" width="16.7109375" style="30" customWidth="1"/>
    <col min="14" max="16" width="15.7109375" style="30" customWidth="1"/>
    <col min="17" max="20" width="18.7109375" style="30" customWidth="1"/>
    <col min="21" max="26" width="15.7109375" style="30" customWidth="1"/>
    <col min="27" max="16384" width="9.140625" style="30"/>
  </cols>
  <sheetData>
    <row r="1" spans="1:16" ht="93" customHeight="1" x14ac:dyDescent="0.25">
      <c r="G1" s="144" t="s">
        <v>89</v>
      </c>
      <c r="H1" s="144"/>
      <c r="I1" s="144"/>
      <c r="J1" s="144"/>
      <c r="K1" s="146"/>
      <c r="L1" s="146"/>
    </row>
    <row r="2" spans="1:16" x14ac:dyDescent="0.25">
      <c r="K2" s="146"/>
      <c r="L2" s="146"/>
    </row>
    <row r="3" spans="1:16" ht="60" customHeight="1" x14ac:dyDescent="0.25">
      <c r="A3" s="152" t="s">
        <v>610</v>
      </c>
      <c r="B3" s="152"/>
      <c r="C3" s="152"/>
      <c r="D3" s="152"/>
      <c r="E3" s="152"/>
      <c r="F3" s="152"/>
      <c r="G3" s="152"/>
      <c r="H3" s="152"/>
      <c r="I3" s="152"/>
      <c r="J3" s="152"/>
      <c r="K3" s="36"/>
      <c r="L3" s="36"/>
      <c r="M3" s="31"/>
      <c r="N3" s="31"/>
      <c r="O3" s="31"/>
      <c r="P3" s="31"/>
    </row>
    <row r="4" spans="1:16" x14ac:dyDescent="0.25">
      <c r="J4" s="33"/>
      <c r="L4" s="30"/>
    </row>
    <row r="5" spans="1:16" ht="39.75" customHeight="1" x14ac:dyDescent="0.25">
      <c r="A5" s="149" t="s">
        <v>14</v>
      </c>
      <c r="B5" s="147" t="s">
        <v>56</v>
      </c>
      <c r="C5" s="147" t="s">
        <v>57</v>
      </c>
      <c r="D5" s="147" t="s">
        <v>58</v>
      </c>
      <c r="E5" s="147" t="s">
        <v>59</v>
      </c>
      <c r="F5" s="151" t="s">
        <v>61</v>
      </c>
      <c r="G5" s="151"/>
      <c r="H5" s="147" t="s">
        <v>68</v>
      </c>
      <c r="I5" s="147" t="s">
        <v>69</v>
      </c>
      <c r="J5" s="147" t="s">
        <v>85</v>
      </c>
      <c r="L5" s="33"/>
    </row>
    <row r="6" spans="1:16" ht="159.75" customHeight="1" x14ac:dyDescent="0.25">
      <c r="A6" s="150"/>
      <c r="B6" s="148"/>
      <c r="C6" s="148"/>
      <c r="D6" s="148"/>
      <c r="E6" s="148"/>
      <c r="F6" s="56" t="s">
        <v>67</v>
      </c>
      <c r="G6" s="56" t="s">
        <v>70</v>
      </c>
      <c r="H6" s="148"/>
      <c r="I6" s="148"/>
      <c r="J6" s="148"/>
      <c r="L6" s="33"/>
    </row>
    <row r="7" spans="1:16" ht="36.75" customHeight="1" x14ac:dyDescent="0.25">
      <c r="A7" s="60">
        <v>1</v>
      </c>
      <c r="B7" s="153" t="s">
        <v>98</v>
      </c>
      <c r="C7" s="154"/>
      <c r="D7" s="154"/>
      <c r="E7" s="154"/>
      <c r="F7" s="154"/>
      <c r="G7" s="154"/>
      <c r="H7" s="154"/>
      <c r="I7" s="154"/>
      <c r="J7" s="155"/>
      <c r="L7" s="33"/>
    </row>
    <row r="8" spans="1:16" ht="36.75" customHeight="1" x14ac:dyDescent="0.3">
      <c r="A8" s="60">
        <v>2</v>
      </c>
      <c r="B8" s="58"/>
      <c r="C8" s="58"/>
      <c r="D8" s="58"/>
      <c r="E8" s="58"/>
      <c r="F8" s="58"/>
      <c r="G8" s="58"/>
      <c r="H8" s="58"/>
      <c r="I8" s="58"/>
      <c r="J8" s="58"/>
      <c r="L8" s="33"/>
    </row>
    <row r="9" spans="1:16" ht="36.75" customHeight="1" x14ac:dyDescent="0.3">
      <c r="A9" s="60">
        <v>3</v>
      </c>
      <c r="B9" s="58"/>
      <c r="C9" s="58"/>
      <c r="D9" s="58"/>
      <c r="E9" s="58"/>
      <c r="F9" s="58"/>
      <c r="G9" s="58"/>
      <c r="H9" s="58"/>
      <c r="I9" s="58"/>
      <c r="J9" s="58"/>
      <c r="L9" s="33"/>
    </row>
    <row r="10" spans="1:16" ht="36.75" customHeight="1" x14ac:dyDescent="0.3">
      <c r="A10" s="60">
        <v>4</v>
      </c>
      <c r="B10" s="58"/>
      <c r="C10" s="58"/>
      <c r="D10" s="59"/>
      <c r="E10" s="58"/>
      <c r="F10" s="58"/>
      <c r="G10" s="58"/>
      <c r="H10" s="58"/>
      <c r="I10" s="58"/>
      <c r="J10" s="58"/>
      <c r="L10" s="33"/>
    </row>
    <row r="11" spans="1:16" x14ac:dyDescent="0.25">
      <c r="L11" s="33"/>
    </row>
    <row r="12" spans="1:16" ht="4.5" customHeight="1" x14ac:dyDescent="0.25">
      <c r="L12" s="33"/>
    </row>
    <row r="13" spans="1:16" ht="66.75" customHeight="1" x14ac:dyDescent="0.25">
      <c r="A13" s="145" t="s">
        <v>86</v>
      </c>
      <c r="B13" s="145"/>
      <c r="C13" s="145"/>
      <c r="D13" s="145"/>
      <c r="E13" s="145"/>
      <c r="F13" s="145"/>
      <c r="G13" s="145"/>
      <c r="H13" s="145"/>
      <c r="I13" s="145"/>
      <c r="J13" s="145"/>
      <c r="K13" s="47"/>
      <c r="L13" s="47"/>
    </row>
  </sheetData>
  <mergeCells count="15">
    <mergeCell ref="G1:J1"/>
    <mergeCell ref="A13:J13"/>
    <mergeCell ref="K1:L1"/>
    <mergeCell ref="K2:L2"/>
    <mergeCell ref="I5:I6"/>
    <mergeCell ref="J5:J6"/>
    <mergeCell ref="A5:A6"/>
    <mergeCell ref="B5:B6"/>
    <mergeCell ref="C5:C6"/>
    <mergeCell ref="D5:D6"/>
    <mergeCell ref="E5:E6"/>
    <mergeCell ref="F5:G5"/>
    <mergeCell ref="H5:H6"/>
    <mergeCell ref="A3:J3"/>
    <mergeCell ref="B7:J7"/>
  </mergeCells>
  <printOptions horizontalCentered="1"/>
  <pageMargins left="0.19685039370078741" right="0.19685039370078741" top="0.19685039370078741" bottom="0.19685039370078741" header="0" footer="0"/>
  <pageSetup paperSize="9"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F0"/>
  </sheetPr>
  <dimension ref="A1:K26"/>
  <sheetViews>
    <sheetView view="pageBreakPreview" zoomScaleNormal="100" zoomScaleSheetLayoutView="100" workbookViewId="0">
      <pane xSplit="2" ySplit="6" topLeftCell="C16" activePane="bottomRight" state="frozen"/>
      <selection activeCell="F9" sqref="F9"/>
      <selection pane="topRight" activeCell="F9" sqref="F9"/>
      <selection pane="bottomLeft" activeCell="F9" sqref="F9"/>
      <selection pane="bottomRight" activeCell="D20" sqref="D20:D22"/>
    </sheetView>
  </sheetViews>
  <sheetFormatPr defaultColWidth="9.140625" defaultRowHeight="15.75" x14ac:dyDescent="0.25"/>
  <cols>
    <col min="1" max="1" width="8.7109375" style="1" customWidth="1"/>
    <col min="2" max="2" width="13.140625" style="6" customWidth="1"/>
    <col min="3" max="3" width="58.28515625" style="6" customWidth="1"/>
    <col min="4" max="5" width="24.140625" style="6" customWidth="1"/>
    <col min="6" max="6" width="52.85546875" style="1" customWidth="1"/>
    <col min="7" max="10" width="18.7109375" style="1" customWidth="1"/>
    <col min="11" max="11" width="15.7109375" style="1" customWidth="1"/>
    <col min="12" max="16" width="15.7109375" style="2" customWidth="1"/>
    <col min="17" max="16384" width="9.140625" style="2"/>
  </cols>
  <sheetData>
    <row r="1" spans="1:11" ht="59.25" customHeight="1" x14ac:dyDescent="0.25">
      <c r="E1" s="156" t="s">
        <v>87</v>
      </c>
      <c r="F1" s="156"/>
    </row>
    <row r="2" spans="1:11" ht="8.25" customHeight="1" x14ac:dyDescent="0.25">
      <c r="A2" s="6"/>
      <c r="F2" s="61"/>
      <c r="G2" s="6"/>
      <c r="H2" s="6"/>
      <c r="I2" s="6"/>
      <c r="J2" s="6"/>
      <c r="K2" s="6"/>
    </row>
    <row r="3" spans="1:11" ht="54.6" customHeight="1" x14ac:dyDescent="0.25">
      <c r="A3" s="159" t="s">
        <v>611</v>
      </c>
      <c r="B3" s="159"/>
      <c r="C3" s="159"/>
      <c r="D3" s="159"/>
      <c r="E3" s="159"/>
      <c r="F3" s="159"/>
    </row>
    <row r="4" spans="1:11" ht="22.5" customHeight="1" x14ac:dyDescent="0.25">
      <c r="F4" s="123" t="s">
        <v>457</v>
      </c>
    </row>
    <row r="5" spans="1:11" ht="29.25" customHeight="1" x14ac:dyDescent="0.25">
      <c r="A5" s="157" t="s">
        <v>14</v>
      </c>
      <c r="B5" s="157" t="s">
        <v>15</v>
      </c>
      <c r="C5" s="157" t="s">
        <v>62</v>
      </c>
      <c r="D5" s="164" t="s">
        <v>16</v>
      </c>
      <c r="E5" s="164"/>
      <c r="F5" s="157" t="s">
        <v>36</v>
      </c>
      <c r="G5" s="3"/>
    </row>
    <row r="6" spans="1:11" ht="35.25" customHeight="1" x14ac:dyDescent="0.25">
      <c r="A6" s="158"/>
      <c r="B6" s="158"/>
      <c r="C6" s="158"/>
      <c r="D6" s="23" t="s">
        <v>17</v>
      </c>
      <c r="E6" s="23" t="s">
        <v>18</v>
      </c>
      <c r="F6" s="158"/>
      <c r="G6" s="3"/>
      <c r="H6" s="6"/>
      <c r="I6" s="6"/>
      <c r="J6" s="6"/>
      <c r="K6" s="6"/>
    </row>
    <row r="7" spans="1:11" ht="33.75" customHeight="1" x14ac:dyDescent="0.25">
      <c r="A7" s="160">
        <v>1</v>
      </c>
      <c r="B7" s="162" t="s">
        <v>19</v>
      </c>
      <c r="C7" s="64" t="s">
        <v>64</v>
      </c>
      <c r="D7" s="25">
        <v>1</v>
      </c>
      <c r="E7" s="25">
        <v>3109000</v>
      </c>
      <c r="F7" s="25" t="s">
        <v>205</v>
      </c>
    </row>
    <row r="8" spans="1:11" ht="33.75" customHeight="1" x14ac:dyDescent="0.25">
      <c r="A8" s="161"/>
      <c r="B8" s="163"/>
      <c r="C8" s="65" t="s">
        <v>65</v>
      </c>
      <c r="D8" s="26">
        <v>10</v>
      </c>
      <c r="E8" s="26">
        <f>27055000+91453300</f>
        <v>118508300</v>
      </c>
      <c r="F8" s="27" t="s">
        <v>284</v>
      </c>
    </row>
    <row r="9" spans="1:11" ht="33.75" customHeight="1" x14ac:dyDescent="0.25">
      <c r="A9" s="161"/>
      <c r="B9" s="163"/>
      <c r="C9" s="65" t="s">
        <v>66</v>
      </c>
      <c r="D9" s="26"/>
      <c r="E9" s="26"/>
      <c r="F9" s="26"/>
      <c r="G9" s="6"/>
      <c r="H9" s="6"/>
      <c r="I9" s="6"/>
      <c r="J9" s="6"/>
      <c r="K9" s="6"/>
    </row>
    <row r="10" spans="1:11" ht="33.75" customHeight="1" x14ac:dyDescent="0.25">
      <c r="A10" s="161"/>
      <c r="B10" s="163"/>
      <c r="C10" s="66" t="s">
        <v>63</v>
      </c>
      <c r="D10" s="27">
        <v>8</v>
      </c>
      <c r="E10" s="27">
        <f>34450000+15270000</f>
        <v>49720000</v>
      </c>
      <c r="F10" s="27" t="s">
        <v>284</v>
      </c>
    </row>
    <row r="11" spans="1:11" ht="33.75" customHeight="1" x14ac:dyDescent="0.25">
      <c r="A11" s="160">
        <f>+A7+1</f>
        <v>2</v>
      </c>
      <c r="B11" s="162" t="s">
        <v>20</v>
      </c>
      <c r="C11" s="64" t="s">
        <v>64</v>
      </c>
      <c r="D11" s="25">
        <v>12</v>
      </c>
      <c r="E11" s="25">
        <f>8900000+202633440</f>
        <v>211533440</v>
      </c>
      <c r="F11" s="27" t="s">
        <v>284</v>
      </c>
      <c r="G11" s="6"/>
      <c r="H11" s="6"/>
      <c r="I11" s="6"/>
      <c r="J11" s="6"/>
      <c r="K11" s="6"/>
    </row>
    <row r="12" spans="1:11" ht="33.75" customHeight="1" x14ac:dyDescent="0.25">
      <c r="A12" s="161"/>
      <c r="B12" s="163"/>
      <c r="C12" s="65" t="s">
        <v>65</v>
      </c>
      <c r="D12" s="26">
        <v>17</v>
      </c>
      <c r="E12" s="26">
        <f>900000+103560974</f>
        <v>104460974</v>
      </c>
      <c r="F12" s="27" t="s">
        <v>284</v>
      </c>
      <c r="G12" s="6"/>
      <c r="H12" s="6"/>
      <c r="I12" s="6"/>
      <c r="J12" s="6"/>
      <c r="K12" s="6"/>
    </row>
    <row r="13" spans="1:11" ht="33.75" customHeight="1" x14ac:dyDescent="0.25">
      <c r="A13" s="161"/>
      <c r="B13" s="163"/>
      <c r="C13" s="67" t="s">
        <v>66</v>
      </c>
      <c r="D13" s="63"/>
      <c r="E13" s="63"/>
      <c r="F13" s="63"/>
      <c r="G13" s="6"/>
      <c r="H13" s="6"/>
      <c r="I13" s="6"/>
      <c r="J13" s="6"/>
      <c r="K13" s="6"/>
    </row>
    <row r="14" spans="1:11" s="5" customFormat="1" ht="33.75" customHeight="1" x14ac:dyDescent="0.25">
      <c r="A14" s="161"/>
      <c r="B14" s="163"/>
      <c r="C14" s="66" t="s">
        <v>63</v>
      </c>
      <c r="D14" s="27">
        <v>15</v>
      </c>
      <c r="E14" s="27">
        <f>24470000+59034000</f>
        <v>83504000</v>
      </c>
      <c r="F14" s="27" t="s">
        <v>284</v>
      </c>
      <c r="G14" s="4"/>
      <c r="H14" s="4"/>
      <c r="I14" s="4"/>
      <c r="J14" s="4"/>
      <c r="K14" s="4"/>
    </row>
    <row r="15" spans="1:11" ht="27.75" customHeight="1" x14ac:dyDescent="0.25">
      <c r="A15" s="160">
        <v>3</v>
      </c>
      <c r="B15" s="162" t="s">
        <v>21</v>
      </c>
      <c r="C15" s="64" t="s">
        <v>64</v>
      </c>
      <c r="D15" s="48">
        <v>6</v>
      </c>
      <c r="E15" s="48">
        <v>40024133.020000003</v>
      </c>
      <c r="F15" s="27" t="s">
        <v>284</v>
      </c>
      <c r="G15" s="6"/>
      <c r="H15" s="6"/>
      <c r="I15" s="6"/>
      <c r="J15" s="6"/>
      <c r="K15" s="6"/>
    </row>
    <row r="16" spans="1:11" ht="33.75" customHeight="1" x14ac:dyDescent="0.25">
      <c r="A16" s="161"/>
      <c r="B16" s="163"/>
      <c r="C16" s="65" t="s">
        <v>65</v>
      </c>
      <c r="D16" s="49">
        <v>26</v>
      </c>
      <c r="E16" s="49">
        <v>22444987</v>
      </c>
      <c r="F16" s="27" t="s">
        <v>284</v>
      </c>
      <c r="G16" s="6"/>
      <c r="H16" s="6"/>
      <c r="I16" s="6"/>
      <c r="J16" s="6"/>
      <c r="K16" s="6"/>
    </row>
    <row r="17" spans="1:11" ht="27.75" customHeight="1" x14ac:dyDescent="0.25">
      <c r="A17" s="161"/>
      <c r="B17" s="163"/>
      <c r="C17" s="65" t="s">
        <v>66</v>
      </c>
      <c r="D17" s="49"/>
      <c r="E17" s="49"/>
      <c r="F17" s="63"/>
      <c r="G17" s="6"/>
      <c r="H17" s="6"/>
      <c r="I17" s="6"/>
      <c r="J17" s="6"/>
      <c r="K17" s="6"/>
    </row>
    <row r="18" spans="1:11" ht="27.75" customHeight="1" x14ac:dyDescent="0.25">
      <c r="A18" s="166"/>
      <c r="B18" s="167"/>
      <c r="C18" s="66" t="s">
        <v>63</v>
      </c>
      <c r="D18" s="27">
        <v>13</v>
      </c>
      <c r="E18" s="27">
        <v>66209371.600000001</v>
      </c>
      <c r="F18" s="27" t="s">
        <v>284</v>
      </c>
      <c r="G18" s="6"/>
      <c r="H18" s="6"/>
      <c r="I18" s="6"/>
      <c r="J18" s="6"/>
      <c r="K18" s="6"/>
    </row>
    <row r="19" spans="1:11" ht="34.5" customHeight="1" x14ac:dyDescent="0.25">
      <c r="A19" s="160">
        <v>4</v>
      </c>
      <c r="B19" s="162" t="s">
        <v>37</v>
      </c>
      <c r="C19" s="64" t="s">
        <v>64</v>
      </c>
      <c r="D19" s="25">
        <v>18</v>
      </c>
      <c r="E19" s="25">
        <v>178288945</v>
      </c>
      <c r="F19" s="27" t="s">
        <v>284</v>
      </c>
    </row>
    <row r="20" spans="1:11" ht="34.5" customHeight="1" x14ac:dyDescent="0.25">
      <c r="A20" s="161"/>
      <c r="B20" s="163"/>
      <c r="C20" s="65" t="s">
        <v>65</v>
      </c>
      <c r="D20" s="26">
        <v>24</v>
      </c>
      <c r="E20" s="26">
        <v>60146955</v>
      </c>
      <c r="F20" s="27" t="s">
        <v>284</v>
      </c>
    </row>
    <row r="21" spans="1:11" ht="34.5" customHeight="1" x14ac:dyDescent="0.25">
      <c r="A21" s="161"/>
      <c r="B21" s="163"/>
      <c r="C21" s="65" t="s">
        <v>66</v>
      </c>
      <c r="D21" s="26"/>
      <c r="E21" s="26"/>
      <c r="F21" s="26"/>
    </row>
    <row r="22" spans="1:11" ht="34.5" customHeight="1" x14ac:dyDescent="0.25">
      <c r="A22" s="166"/>
      <c r="B22" s="167"/>
      <c r="C22" s="66" t="s">
        <v>63</v>
      </c>
      <c r="D22" s="27">
        <f>20+15</f>
        <v>35</v>
      </c>
      <c r="E22" s="27">
        <v>73568000</v>
      </c>
      <c r="F22" s="27" t="s">
        <v>284</v>
      </c>
    </row>
    <row r="23" spans="1:11" ht="8.25" customHeight="1" x14ac:dyDescent="0.25"/>
    <row r="24" spans="1:11" ht="18.75" customHeight="1" x14ac:dyDescent="0.25">
      <c r="A24" s="165" t="s">
        <v>86</v>
      </c>
      <c r="B24" s="165"/>
      <c r="C24" s="165"/>
      <c r="D24" s="165"/>
      <c r="E24" s="165"/>
      <c r="F24" s="165"/>
      <c r="G24" s="47"/>
      <c r="H24" s="47"/>
      <c r="I24" s="47"/>
      <c r="J24" s="47"/>
    </row>
    <row r="25" spans="1:11" x14ac:dyDescent="0.25">
      <c r="A25" s="165"/>
      <c r="B25" s="165"/>
      <c r="C25" s="165"/>
      <c r="D25" s="165"/>
      <c r="E25" s="165"/>
      <c r="F25" s="165"/>
    </row>
    <row r="26" spans="1:11" ht="12.75" customHeight="1" x14ac:dyDescent="0.25">
      <c r="A26" s="165"/>
      <c r="B26" s="165"/>
      <c r="C26" s="165"/>
      <c r="D26" s="165"/>
      <c r="E26" s="165"/>
      <c r="F26" s="165"/>
    </row>
  </sheetData>
  <mergeCells count="16">
    <mergeCell ref="A24:F26"/>
    <mergeCell ref="A15:A18"/>
    <mergeCell ref="B15:B18"/>
    <mergeCell ref="A19:A22"/>
    <mergeCell ref="B19:B22"/>
    <mergeCell ref="A11:A14"/>
    <mergeCell ref="B11:B14"/>
    <mergeCell ref="D5:E5"/>
    <mergeCell ref="A7:A10"/>
    <mergeCell ref="B7:B10"/>
    <mergeCell ref="E1:F1"/>
    <mergeCell ref="F5:F6"/>
    <mergeCell ref="A3:F3"/>
    <mergeCell ref="A5:A6"/>
    <mergeCell ref="B5:B6"/>
    <mergeCell ref="C5:C6"/>
  </mergeCells>
  <printOptions horizontalCentered="1"/>
  <pageMargins left="0.19685039370078741" right="0.19685039370078741" top="0.19685039370078741" bottom="0.19685039370078741" header="0" footer="0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F0"/>
    <pageSetUpPr fitToPage="1"/>
  </sheetPr>
  <dimension ref="A1:O44"/>
  <sheetViews>
    <sheetView view="pageBreakPreview" zoomScale="85" zoomScaleNormal="85" zoomScaleSheetLayoutView="85" workbookViewId="0">
      <pane xSplit="4" ySplit="5" topLeftCell="E42" activePane="bottomRight" state="frozen"/>
      <selection pane="topRight" activeCell="E1" sqref="E1"/>
      <selection pane="bottomLeft" activeCell="A6" sqref="A6"/>
      <selection pane="bottomRight" activeCell="L24" sqref="L24:L41"/>
    </sheetView>
  </sheetViews>
  <sheetFormatPr defaultColWidth="9.140625" defaultRowHeight="18.75" x14ac:dyDescent="0.25"/>
  <cols>
    <col min="1" max="1" width="9.7109375" style="34" bestFit="1" customWidth="1"/>
    <col min="2" max="2" width="12.85546875" style="37" customWidth="1"/>
    <col min="3" max="3" width="39.85546875" style="34" customWidth="1"/>
    <col min="4" max="4" width="37.140625" style="37" customWidth="1"/>
    <col min="5" max="5" width="22.85546875" style="37" customWidth="1"/>
    <col min="6" max="6" width="22.7109375" style="37" customWidth="1"/>
    <col min="7" max="7" width="36.42578125" style="37" customWidth="1"/>
    <col min="8" max="8" width="19" style="37" customWidth="1"/>
    <col min="9" max="9" width="24.7109375" style="37" customWidth="1"/>
    <col min="10" max="10" width="20.140625" style="37" customWidth="1"/>
    <col min="11" max="11" width="23.28515625" style="37" customWidth="1"/>
    <col min="12" max="12" width="24" style="37" customWidth="1"/>
    <col min="13" max="13" width="16.7109375" style="34" customWidth="1"/>
    <col min="14" max="15" width="15.7109375" style="34" customWidth="1"/>
    <col min="16" max="19" width="18.7109375" style="34" customWidth="1"/>
    <col min="20" max="25" width="15.7109375" style="34" customWidth="1"/>
    <col min="26" max="16384" width="9.140625" style="34"/>
  </cols>
  <sheetData>
    <row r="1" spans="1:15" ht="107.25" customHeight="1" x14ac:dyDescent="0.25">
      <c r="I1" s="168" t="s">
        <v>90</v>
      </c>
      <c r="J1" s="168"/>
      <c r="K1" s="168"/>
      <c r="L1" s="168"/>
    </row>
    <row r="2" spans="1:15" ht="77.25" customHeight="1" x14ac:dyDescent="0.25">
      <c r="A2" s="152" t="s">
        <v>612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36"/>
      <c r="N2" s="36"/>
      <c r="O2" s="36"/>
    </row>
    <row r="3" spans="1:15" x14ac:dyDescent="0.25">
      <c r="A3" s="125"/>
      <c r="L3" s="33"/>
    </row>
    <row r="4" spans="1:15" ht="49.5" customHeight="1" x14ac:dyDescent="0.25">
      <c r="A4" s="170" t="s">
        <v>14</v>
      </c>
      <c r="B4" s="170" t="s">
        <v>15</v>
      </c>
      <c r="C4" s="170" t="s">
        <v>7</v>
      </c>
      <c r="D4" s="170" t="s">
        <v>38</v>
      </c>
      <c r="E4" s="170" t="s">
        <v>11</v>
      </c>
      <c r="F4" s="170" t="s">
        <v>12</v>
      </c>
      <c r="G4" s="172" t="s">
        <v>61</v>
      </c>
      <c r="H4" s="172"/>
      <c r="I4" s="170" t="s">
        <v>8</v>
      </c>
      <c r="J4" s="170" t="s">
        <v>9</v>
      </c>
      <c r="K4" s="170" t="s">
        <v>10</v>
      </c>
      <c r="L4" s="170" t="s">
        <v>73</v>
      </c>
    </row>
    <row r="5" spans="1:15" ht="62.25" customHeight="1" x14ac:dyDescent="0.25">
      <c r="A5" s="171"/>
      <c r="B5" s="171"/>
      <c r="C5" s="171"/>
      <c r="D5" s="171"/>
      <c r="E5" s="171"/>
      <c r="F5" s="171"/>
      <c r="G5" s="69" t="s">
        <v>67</v>
      </c>
      <c r="H5" s="69" t="s">
        <v>70</v>
      </c>
      <c r="I5" s="171"/>
      <c r="J5" s="171"/>
      <c r="K5" s="171"/>
      <c r="L5" s="171"/>
    </row>
    <row r="6" spans="1:15" ht="42" customHeight="1" x14ac:dyDescent="0.25">
      <c r="A6" s="83" t="s">
        <v>99</v>
      </c>
      <c r="B6" s="78" t="s">
        <v>20</v>
      </c>
      <c r="C6" s="79" t="s">
        <v>172</v>
      </c>
      <c r="D6" s="79" t="s">
        <v>171</v>
      </c>
      <c r="E6" s="78" t="s">
        <v>174</v>
      </c>
      <c r="F6" s="78" t="s">
        <v>173</v>
      </c>
      <c r="G6" s="79" t="s">
        <v>170</v>
      </c>
      <c r="H6" s="78">
        <v>207194532</v>
      </c>
      <c r="I6" s="82" t="s">
        <v>175</v>
      </c>
      <c r="J6" s="78">
        <v>1</v>
      </c>
      <c r="K6" s="78">
        <v>6074000</v>
      </c>
      <c r="L6" s="78">
        <v>6074</v>
      </c>
    </row>
    <row r="7" spans="1:15" ht="42" customHeight="1" x14ac:dyDescent="0.25">
      <c r="A7" s="83" t="s">
        <v>100</v>
      </c>
      <c r="B7" s="78" t="s">
        <v>20</v>
      </c>
      <c r="C7" s="84" t="s">
        <v>177</v>
      </c>
      <c r="D7" s="79" t="s">
        <v>171</v>
      </c>
      <c r="E7" s="78" t="s">
        <v>178</v>
      </c>
      <c r="F7" s="78" t="s">
        <v>179</v>
      </c>
      <c r="G7" s="79" t="s">
        <v>176</v>
      </c>
      <c r="H7" s="78">
        <v>303316157</v>
      </c>
      <c r="I7" s="82" t="s">
        <v>175</v>
      </c>
      <c r="J7" s="78">
        <v>1</v>
      </c>
      <c r="K7" s="82" t="s">
        <v>180</v>
      </c>
      <c r="L7" s="78">
        <v>98700</v>
      </c>
    </row>
    <row r="8" spans="1:15" ht="42" customHeight="1" x14ac:dyDescent="0.25">
      <c r="A8" s="83" t="s">
        <v>101</v>
      </c>
      <c r="B8" s="78" t="s">
        <v>20</v>
      </c>
      <c r="C8" s="79" t="s">
        <v>182</v>
      </c>
      <c r="D8" s="79" t="s">
        <v>171</v>
      </c>
      <c r="E8" s="78" t="s">
        <v>178</v>
      </c>
      <c r="F8" s="85" t="s">
        <v>183</v>
      </c>
      <c r="G8" s="79" t="s">
        <v>181</v>
      </c>
      <c r="H8" s="78">
        <v>304426154</v>
      </c>
      <c r="I8" s="82" t="s">
        <v>175</v>
      </c>
      <c r="J8" s="78">
        <v>1</v>
      </c>
      <c r="K8" s="78">
        <v>48000000</v>
      </c>
      <c r="L8" s="78">
        <v>48000</v>
      </c>
    </row>
    <row r="9" spans="1:15" ht="42" customHeight="1" x14ac:dyDescent="0.25">
      <c r="A9" s="83" t="s">
        <v>102</v>
      </c>
      <c r="B9" s="78" t="s">
        <v>20</v>
      </c>
      <c r="C9" s="79" t="s">
        <v>187</v>
      </c>
      <c r="D9" s="79" t="s">
        <v>171</v>
      </c>
      <c r="E9" s="78" t="s">
        <v>174</v>
      </c>
      <c r="F9" s="78" t="s">
        <v>186</v>
      </c>
      <c r="G9" s="79" t="s">
        <v>184</v>
      </c>
      <c r="H9" s="78">
        <v>301376361</v>
      </c>
      <c r="I9" s="78" t="s">
        <v>185</v>
      </c>
      <c r="J9" s="78">
        <v>1</v>
      </c>
      <c r="K9" s="78">
        <v>3350000</v>
      </c>
      <c r="L9" s="78">
        <v>3350</v>
      </c>
    </row>
    <row r="10" spans="1:15" ht="42" customHeight="1" x14ac:dyDescent="0.25">
      <c r="A10" s="83" t="s">
        <v>103</v>
      </c>
      <c r="B10" s="78" t="s">
        <v>20</v>
      </c>
      <c r="C10" s="79" t="s">
        <v>187</v>
      </c>
      <c r="D10" s="79" t="s">
        <v>171</v>
      </c>
      <c r="E10" s="78" t="s">
        <v>174</v>
      </c>
      <c r="F10" s="78" t="s">
        <v>188</v>
      </c>
      <c r="G10" s="79" t="s">
        <v>184</v>
      </c>
      <c r="H10" s="78">
        <v>301376361</v>
      </c>
      <c r="I10" s="78" t="s">
        <v>185</v>
      </c>
      <c r="J10" s="78">
        <v>1</v>
      </c>
      <c r="K10" s="78">
        <v>3350000</v>
      </c>
      <c r="L10" s="78">
        <v>3350</v>
      </c>
    </row>
    <row r="11" spans="1:15" ht="42" customHeight="1" x14ac:dyDescent="0.25">
      <c r="A11" s="83" t="s">
        <v>104</v>
      </c>
      <c r="B11" s="78" t="s">
        <v>20</v>
      </c>
      <c r="C11" s="79" t="s">
        <v>190</v>
      </c>
      <c r="D11" s="79" t="s">
        <v>171</v>
      </c>
      <c r="E11" s="78" t="s">
        <v>174</v>
      </c>
      <c r="F11" s="78" t="s">
        <v>191</v>
      </c>
      <c r="G11" s="79" t="s">
        <v>189</v>
      </c>
      <c r="H11" s="78">
        <v>555722729</v>
      </c>
      <c r="I11" s="78" t="s">
        <v>185</v>
      </c>
      <c r="J11" s="78">
        <v>12</v>
      </c>
      <c r="K11" s="78">
        <v>263870</v>
      </c>
      <c r="L11" s="78">
        <v>3166.44</v>
      </c>
      <c r="M11" s="34">
        <f>+K11*J11</f>
        <v>3166440</v>
      </c>
    </row>
    <row r="12" spans="1:15" ht="42" customHeight="1" x14ac:dyDescent="0.25">
      <c r="A12" s="83" t="s">
        <v>105</v>
      </c>
      <c r="B12" s="78" t="s">
        <v>20</v>
      </c>
      <c r="C12" s="79" t="s">
        <v>193</v>
      </c>
      <c r="D12" s="79" t="s">
        <v>171</v>
      </c>
      <c r="E12" s="78" t="s">
        <v>174</v>
      </c>
      <c r="F12" s="78" t="s">
        <v>194</v>
      </c>
      <c r="G12" s="79" t="s">
        <v>192</v>
      </c>
      <c r="H12" s="78">
        <v>307400540</v>
      </c>
      <c r="I12" s="78" t="s">
        <v>185</v>
      </c>
      <c r="J12" s="78">
        <v>7</v>
      </c>
      <c r="K12" s="78">
        <v>345000</v>
      </c>
      <c r="L12" s="78">
        <v>2415</v>
      </c>
    </row>
    <row r="13" spans="1:15" ht="42" customHeight="1" x14ac:dyDescent="0.25">
      <c r="A13" s="83" t="s">
        <v>106</v>
      </c>
      <c r="B13" s="78" t="s">
        <v>20</v>
      </c>
      <c r="C13" s="79" t="s">
        <v>187</v>
      </c>
      <c r="D13" s="79" t="s">
        <v>171</v>
      </c>
      <c r="E13" s="78" t="s">
        <v>174</v>
      </c>
      <c r="F13" s="78" t="s">
        <v>196</v>
      </c>
      <c r="G13" s="79" t="s">
        <v>195</v>
      </c>
      <c r="H13" s="78">
        <v>307502571</v>
      </c>
      <c r="I13" s="82" t="s">
        <v>175</v>
      </c>
      <c r="J13" s="78">
        <v>1</v>
      </c>
      <c r="K13" s="78">
        <v>4399000</v>
      </c>
      <c r="L13" s="78">
        <v>4399</v>
      </c>
    </row>
    <row r="14" spans="1:15" ht="42" customHeight="1" x14ac:dyDescent="0.25">
      <c r="A14" s="83" t="s">
        <v>107</v>
      </c>
      <c r="B14" s="78" t="s">
        <v>20</v>
      </c>
      <c r="C14" s="86" t="s">
        <v>198</v>
      </c>
      <c r="D14" s="79" t="s">
        <v>171</v>
      </c>
      <c r="E14" s="78" t="s">
        <v>199</v>
      </c>
      <c r="F14" s="78" t="s">
        <v>200</v>
      </c>
      <c r="G14" s="79" t="s">
        <v>197</v>
      </c>
      <c r="H14" s="78">
        <v>301595121</v>
      </c>
      <c r="I14" s="82" t="s">
        <v>175</v>
      </c>
      <c r="J14" s="78">
        <v>1</v>
      </c>
      <c r="K14" s="78">
        <v>9809000</v>
      </c>
      <c r="L14" s="78">
        <v>9809</v>
      </c>
    </row>
    <row r="15" spans="1:15" ht="42" customHeight="1" x14ac:dyDescent="0.25">
      <c r="A15" s="83" t="s">
        <v>108</v>
      </c>
      <c r="B15" s="78" t="s">
        <v>20</v>
      </c>
      <c r="C15" s="79" t="s">
        <v>202</v>
      </c>
      <c r="D15" s="79" t="s">
        <v>171</v>
      </c>
      <c r="E15" s="78" t="s">
        <v>178</v>
      </c>
      <c r="F15" s="87" t="s">
        <v>203</v>
      </c>
      <c r="G15" s="79" t="s">
        <v>201</v>
      </c>
      <c r="H15" s="78">
        <v>307168402</v>
      </c>
      <c r="I15" s="82" t="s">
        <v>175</v>
      </c>
      <c r="J15" s="78">
        <v>3</v>
      </c>
      <c r="K15" s="78">
        <v>7790000</v>
      </c>
      <c r="L15" s="78">
        <v>23370</v>
      </c>
      <c r="M15" s="34">
        <f>+K15*J15</f>
        <v>23370000</v>
      </c>
    </row>
    <row r="16" spans="1:15" ht="42" customHeight="1" x14ac:dyDescent="0.25">
      <c r="A16" s="76" t="s">
        <v>109</v>
      </c>
      <c r="B16" s="35" t="s">
        <v>20</v>
      </c>
      <c r="C16" s="79" t="s">
        <v>207</v>
      </c>
      <c r="D16" s="79" t="s">
        <v>205</v>
      </c>
      <c r="E16" s="78" t="s">
        <v>174</v>
      </c>
      <c r="F16" s="78" t="s">
        <v>206</v>
      </c>
      <c r="G16" s="78" t="s">
        <v>204</v>
      </c>
      <c r="H16" s="78">
        <v>306588173</v>
      </c>
      <c r="I16" s="78" t="s">
        <v>185</v>
      </c>
      <c r="J16" s="78">
        <v>1</v>
      </c>
      <c r="K16" s="78">
        <v>5250000</v>
      </c>
      <c r="L16" s="78">
        <v>5250</v>
      </c>
    </row>
    <row r="17" spans="1:13" ht="42" customHeight="1" x14ac:dyDescent="0.25">
      <c r="A17" s="76" t="s">
        <v>110</v>
      </c>
      <c r="B17" s="35" t="s">
        <v>20</v>
      </c>
      <c r="C17" s="79" t="s">
        <v>209</v>
      </c>
      <c r="D17" s="79" t="s">
        <v>205</v>
      </c>
      <c r="E17" s="78" t="s">
        <v>174</v>
      </c>
      <c r="F17" s="78" t="s">
        <v>210</v>
      </c>
      <c r="G17" s="78" t="s">
        <v>208</v>
      </c>
      <c r="H17" s="78">
        <v>308068652</v>
      </c>
      <c r="I17" s="78" t="s">
        <v>185</v>
      </c>
      <c r="J17" s="78">
        <v>1</v>
      </c>
      <c r="K17" s="78">
        <v>3650000</v>
      </c>
      <c r="L17" s="78">
        <v>3650</v>
      </c>
    </row>
    <row r="18" spans="1:13" ht="42" customHeight="1" x14ac:dyDescent="0.25">
      <c r="A18" s="76" t="s">
        <v>111</v>
      </c>
      <c r="B18" s="122" t="s">
        <v>21</v>
      </c>
      <c r="C18" s="126" t="s">
        <v>464</v>
      </c>
      <c r="D18" s="79" t="s">
        <v>171</v>
      </c>
      <c r="E18" s="78" t="s">
        <v>174</v>
      </c>
      <c r="F18" s="127" t="s">
        <v>468</v>
      </c>
      <c r="G18" s="127" t="s">
        <v>458</v>
      </c>
      <c r="H18" s="127">
        <v>305465478</v>
      </c>
      <c r="I18" s="127" t="s">
        <v>185</v>
      </c>
      <c r="J18" s="127">
        <v>1</v>
      </c>
      <c r="K18" s="127">
        <v>510001</v>
      </c>
      <c r="L18" s="127">
        <v>510</v>
      </c>
    </row>
    <row r="19" spans="1:13" ht="42" customHeight="1" x14ac:dyDescent="0.25">
      <c r="A19" s="76" t="s">
        <v>112</v>
      </c>
      <c r="B19" s="122" t="s">
        <v>21</v>
      </c>
      <c r="C19" s="126" t="s">
        <v>465</v>
      </c>
      <c r="D19" s="79" t="s">
        <v>171</v>
      </c>
      <c r="E19" s="78" t="s">
        <v>174</v>
      </c>
      <c r="F19" s="127" t="s">
        <v>469</v>
      </c>
      <c r="G19" s="127" t="s">
        <v>459</v>
      </c>
      <c r="H19" s="127">
        <v>601768387</v>
      </c>
      <c r="I19" s="127" t="s">
        <v>185</v>
      </c>
      <c r="J19" s="127">
        <v>2</v>
      </c>
      <c r="K19" s="127">
        <v>57676</v>
      </c>
      <c r="L19" s="127">
        <v>1153.2</v>
      </c>
    </row>
    <row r="20" spans="1:13" ht="42" customHeight="1" x14ac:dyDescent="0.25">
      <c r="A20" s="76" t="s">
        <v>113</v>
      </c>
      <c r="B20" s="122" t="s">
        <v>21</v>
      </c>
      <c r="C20" s="126" t="s">
        <v>466</v>
      </c>
      <c r="D20" s="79" t="s">
        <v>171</v>
      </c>
      <c r="E20" s="78" t="s">
        <v>174</v>
      </c>
      <c r="F20" s="127" t="s">
        <v>470</v>
      </c>
      <c r="G20" s="127" t="s">
        <v>460</v>
      </c>
      <c r="H20" s="127">
        <v>303207996</v>
      </c>
      <c r="I20" s="127" t="s">
        <v>185</v>
      </c>
      <c r="J20" s="127">
        <v>1</v>
      </c>
      <c r="K20" s="127">
        <v>989000</v>
      </c>
      <c r="L20" s="127">
        <v>989</v>
      </c>
    </row>
    <row r="21" spans="1:13" ht="42" customHeight="1" x14ac:dyDescent="0.25">
      <c r="A21" s="76" t="s">
        <v>114</v>
      </c>
      <c r="B21" s="122" t="s">
        <v>21</v>
      </c>
      <c r="C21" s="126" t="s">
        <v>465</v>
      </c>
      <c r="D21" s="79" t="s">
        <v>171</v>
      </c>
      <c r="E21" s="78" t="s">
        <v>174</v>
      </c>
      <c r="F21" s="127" t="s">
        <v>471</v>
      </c>
      <c r="G21" s="127" t="s">
        <v>461</v>
      </c>
      <c r="H21" s="127">
        <v>303207996</v>
      </c>
      <c r="I21" s="127" t="s">
        <v>474</v>
      </c>
      <c r="J21" s="127">
        <v>2</v>
      </c>
      <c r="K21" s="127">
        <v>899990</v>
      </c>
      <c r="L21" s="127">
        <v>1800</v>
      </c>
    </row>
    <row r="22" spans="1:13" ht="42" customHeight="1" x14ac:dyDescent="0.25">
      <c r="A22" s="76" t="s">
        <v>115</v>
      </c>
      <c r="B22" s="122" t="s">
        <v>21</v>
      </c>
      <c r="C22" s="126" t="s">
        <v>465</v>
      </c>
      <c r="D22" s="79" t="s">
        <v>205</v>
      </c>
      <c r="E22" s="78" t="s">
        <v>174</v>
      </c>
      <c r="F22" s="127" t="s">
        <v>472</v>
      </c>
      <c r="G22" s="127" t="s">
        <v>462</v>
      </c>
      <c r="H22" s="127">
        <v>305564236</v>
      </c>
      <c r="I22" s="127" t="s">
        <v>185</v>
      </c>
      <c r="J22" s="127">
        <v>2</v>
      </c>
      <c r="K22" s="127">
        <v>3026000.01</v>
      </c>
      <c r="L22" s="127">
        <v>6052</v>
      </c>
    </row>
    <row r="23" spans="1:13" ht="42" customHeight="1" x14ac:dyDescent="0.25">
      <c r="A23" s="76" t="s">
        <v>116</v>
      </c>
      <c r="B23" s="122" t="s">
        <v>21</v>
      </c>
      <c r="C23" s="126" t="s">
        <v>467</v>
      </c>
      <c r="D23" s="79" t="s">
        <v>205</v>
      </c>
      <c r="E23" s="127" t="s">
        <v>178</v>
      </c>
      <c r="F23" s="127" t="s">
        <v>473</v>
      </c>
      <c r="G23" s="127" t="s">
        <v>463</v>
      </c>
      <c r="H23" s="127">
        <v>516733568</v>
      </c>
      <c r="I23" s="127" t="s">
        <v>175</v>
      </c>
      <c r="J23" s="127">
        <v>3</v>
      </c>
      <c r="K23" s="127">
        <v>9840000</v>
      </c>
      <c r="L23" s="127">
        <v>29520</v>
      </c>
      <c r="M23" s="34">
        <v>29520</v>
      </c>
    </row>
    <row r="24" spans="1:13" ht="42" customHeight="1" x14ac:dyDescent="0.25">
      <c r="A24" s="76" t="s">
        <v>117</v>
      </c>
      <c r="B24" s="130" t="s">
        <v>37</v>
      </c>
      <c r="C24" s="126" t="s">
        <v>654</v>
      </c>
      <c r="D24" s="79" t="s">
        <v>171</v>
      </c>
      <c r="E24" s="78" t="s">
        <v>174</v>
      </c>
      <c r="F24" s="127" t="s">
        <v>627</v>
      </c>
      <c r="G24" s="127" t="s">
        <v>626</v>
      </c>
      <c r="H24" s="127">
        <v>308152604</v>
      </c>
      <c r="I24" s="127" t="s">
        <v>185</v>
      </c>
      <c r="J24" s="127">
        <v>1</v>
      </c>
      <c r="K24" s="127">
        <v>3156446</v>
      </c>
      <c r="L24" s="127">
        <f t="shared" ref="L24:L37" si="0">(+K24*J24)/1000</f>
        <v>3156.4459999999999</v>
      </c>
    </row>
    <row r="25" spans="1:13" ht="42" customHeight="1" x14ac:dyDescent="0.25">
      <c r="A25" s="76" t="s">
        <v>118</v>
      </c>
      <c r="B25" s="130" t="s">
        <v>37</v>
      </c>
      <c r="C25" s="126" t="s">
        <v>655</v>
      </c>
      <c r="D25" s="79" t="s">
        <v>171</v>
      </c>
      <c r="E25" s="127" t="s">
        <v>174</v>
      </c>
      <c r="F25" s="127" t="s">
        <v>628</v>
      </c>
      <c r="G25" s="127" t="s">
        <v>629</v>
      </c>
      <c r="H25" s="127">
        <v>572397824</v>
      </c>
      <c r="I25" s="127" t="s">
        <v>185</v>
      </c>
      <c r="J25" s="127">
        <v>1</v>
      </c>
      <c r="K25" s="127">
        <v>7999999</v>
      </c>
      <c r="L25" s="127">
        <f t="shared" si="0"/>
        <v>7999.9989999999998</v>
      </c>
    </row>
    <row r="26" spans="1:13" ht="42" customHeight="1" x14ac:dyDescent="0.25">
      <c r="A26" s="76" t="s">
        <v>119</v>
      </c>
      <c r="B26" s="130" t="s">
        <v>37</v>
      </c>
      <c r="C26" s="133" t="s">
        <v>656</v>
      </c>
      <c r="D26" s="79" t="s">
        <v>171</v>
      </c>
      <c r="E26" s="127" t="s">
        <v>174</v>
      </c>
      <c r="F26" s="127" t="s">
        <v>631</v>
      </c>
      <c r="G26" s="127" t="s">
        <v>630</v>
      </c>
      <c r="H26" s="127">
        <v>207194532</v>
      </c>
      <c r="I26" s="127" t="s">
        <v>185</v>
      </c>
      <c r="J26" s="127">
        <v>31</v>
      </c>
      <c r="K26" s="127">
        <v>1198000</v>
      </c>
      <c r="L26" s="127">
        <f t="shared" si="0"/>
        <v>37138</v>
      </c>
    </row>
    <row r="27" spans="1:13" ht="42" customHeight="1" x14ac:dyDescent="0.25">
      <c r="A27" s="76" t="s">
        <v>120</v>
      </c>
      <c r="B27" s="130" t="s">
        <v>37</v>
      </c>
      <c r="C27" s="126" t="s">
        <v>657</v>
      </c>
      <c r="D27" s="79" t="s">
        <v>171</v>
      </c>
      <c r="E27" s="127" t="s">
        <v>653</v>
      </c>
      <c r="F27" s="127" t="s">
        <v>632</v>
      </c>
      <c r="G27" s="127" t="s">
        <v>643</v>
      </c>
      <c r="H27" s="127">
        <v>301595121</v>
      </c>
      <c r="I27" s="127" t="s">
        <v>185</v>
      </c>
      <c r="J27" s="127">
        <v>4</v>
      </c>
      <c r="K27" s="127">
        <v>10710000</v>
      </c>
      <c r="L27" s="127">
        <f t="shared" si="0"/>
        <v>42840</v>
      </c>
    </row>
    <row r="28" spans="1:13" ht="42" customHeight="1" x14ac:dyDescent="0.25">
      <c r="A28" s="76" t="s">
        <v>121</v>
      </c>
      <c r="B28" s="130" t="s">
        <v>37</v>
      </c>
      <c r="C28" s="126" t="s">
        <v>658</v>
      </c>
      <c r="D28" s="79" t="s">
        <v>171</v>
      </c>
      <c r="E28" s="127" t="s">
        <v>174</v>
      </c>
      <c r="F28" s="127" t="s">
        <v>633</v>
      </c>
      <c r="G28" s="132" t="s">
        <v>644</v>
      </c>
      <c r="H28" s="127">
        <v>509367962</v>
      </c>
      <c r="I28" s="127" t="s">
        <v>185</v>
      </c>
      <c r="J28" s="127">
        <v>2</v>
      </c>
      <c r="K28" s="127">
        <v>2400000</v>
      </c>
      <c r="L28" s="127">
        <f t="shared" si="0"/>
        <v>4800</v>
      </c>
    </row>
    <row r="29" spans="1:13" ht="42" customHeight="1" x14ac:dyDescent="0.25">
      <c r="A29" s="76" t="s">
        <v>122</v>
      </c>
      <c r="B29" s="130" t="s">
        <v>37</v>
      </c>
      <c r="C29" s="134" t="s">
        <v>659</v>
      </c>
      <c r="D29" s="79" t="s">
        <v>171</v>
      </c>
      <c r="E29" s="127" t="s">
        <v>174</v>
      </c>
      <c r="F29" s="127" t="s">
        <v>634</v>
      </c>
      <c r="G29" s="127" t="s">
        <v>645</v>
      </c>
      <c r="H29" s="127">
        <v>306894560</v>
      </c>
      <c r="I29" s="127" t="s">
        <v>185</v>
      </c>
      <c r="J29" s="127">
        <v>3</v>
      </c>
      <c r="K29" s="127">
        <v>1920500</v>
      </c>
      <c r="L29" s="127">
        <f t="shared" si="0"/>
        <v>5761.5</v>
      </c>
    </row>
    <row r="30" spans="1:13" ht="42" customHeight="1" x14ac:dyDescent="0.25">
      <c r="A30" s="76" t="s">
        <v>123</v>
      </c>
      <c r="B30" s="130" t="s">
        <v>37</v>
      </c>
      <c r="C30" s="126" t="s">
        <v>660</v>
      </c>
      <c r="D30" s="79" t="s">
        <v>171</v>
      </c>
      <c r="E30" s="127" t="s">
        <v>174</v>
      </c>
      <c r="F30" s="127" t="s">
        <v>635</v>
      </c>
      <c r="G30" s="127" t="s">
        <v>646</v>
      </c>
      <c r="H30" s="127">
        <v>564946594</v>
      </c>
      <c r="I30" s="127" t="s">
        <v>185</v>
      </c>
      <c r="J30" s="127">
        <v>1</v>
      </c>
      <c r="K30" s="127">
        <v>5460000</v>
      </c>
      <c r="L30" s="127">
        <f t="shared" si="0"/>
        <v>5460</v>
      </c>
    </row>
    <row r="31" spans="1:13" ht="42" customHeight="1" x14ac:dyDescent="0.25">
      <c r="A31" s="76" t="s">
        <v>124</v>
      </c>
      <c r="B31" s="130" t="s">
        <v>37</v>
      </c>
      <c r="C31" s="126" t="s">
        <v>661</v>
      </c>
      <c r="D31" s="79" t="s">
        <v>171</v>
      </c>
      <c r="E31" s="127" t="s">
        <v>174</v>
      </c>
      <c r="F31" s="127" t="s">
        <v>636</v>
      </c>
      <c r="G31" s="127" t="s">
        <v>647</v>
      </c>
      <c r="H31" s="127">
        <v>207149475</v>
      </c>
      <c r="I31" s="127" t="s">
        <v>185</v>
      </c>
      <c r="J31" s="127">
        <v>1</v>
      </c>
      <c r="K31" s="127">
        <v>2150000</v>
      </c>
      <c r="L31" s="127">
        <f t="shared" si="0"/>
        <v>2150</v>
      </c>
    </row>
    <row r="32" spans="1:13" ht="42" customHeight="1" x14ac:dyDescent="0.25">
      <c r="A32" s="76" t="s">
        <v>125</v>
      </c>
      <c r="B32" s="130" t="s">
        <v>37</v>
      </c>
      <c r="C32" s="126" t="s">
        <v>662</v>
      </c>
      <c r="D32" s="79" t="s">
        <v>171</v>
      </c>
      <c r="E32" s="127" t="s">
        <v>174</v>
      </c>
      <c r="F32" s="127" t="s">
        <v>637</v>
      </c>
      <c r="G32" s="127" t="s">
        <v>648</v>
      </c>
      <c r="H32" s="127">
        <v>305835174</v>
      </c>
      <c r="I32" s="127" t="s">
        <v>185</v>
      </c>
      <c r="J32" s="127">
        <v>2</v>
      </c>
      <c r="K32" s="127">
        <v>4251000</v>
      </c>
      <c r="L32" s="127">
        <f t="shared" si="0"/>
        <v>8502</v>
      </c>
    </row>
    <row r="33" spans="1:12" ht="42" customHeight="1" x14ac:dyDescent="0.25">
      <c r="A33" s="76" t="s">
        <v>126</v>
      </c>
      <c r="B33" s="130" t="s">
        <v>37</v>
      </c>
      <c r="C33" s="126" t="s">
        <v>663</v>
      </c>
      <c r="D33" s="79" t="s">
        <v>171</v>
      </c>
      <c r="E33" s="127" t="s">
        <v>174</v>
      </c>
      <c r="F33" s="127" t="s">
        <v>638</v>
      </c>
      <c r="G33" s="127" t="s">
        <v>649</v>
      </c>
      <c r="H33" s="127">
        <v>308613457</v>
      </c>
      <c r="I33" s="127" t="s">
        <v>175</v>
      </c>
      <c r="J33" s="127">
        <v>1</v>
      </c>
      <c r="K33" s="127">
        <v>6950000</v>
      </c>
      <c r="L33" s="127">
        <f t="shared" si="0"/>
        <v>6950</v>
      </c>
    </row>
    <row r="34" spans="1:12" ht="42" customHeight="1" x14ac:dyDescent="0.25">
      <c r="A34" s="76" t="s">
        <v>127</v>
      </c>
      <c r="B34" s="130" t="s">
        <v>37</v>
      </c>
      <c r="C34" s="126" t="s">
        <v>625</v>
      </c>
      <c r="D34" s="79" t="s">
        <v>171</v>
      </c>
      <c r="E34" s="127" t="s">
        <v>536</v>
      </c>
      <c r="F34" s="127" t="s">
        <v>639</v>
      </c>
      <c r="G34" s="127" t="s">
        <v>650</v>
      </c>
      <c r="H34" s="127">
        <v>306406501</v>
      </c>
      <c r="I34" s="127" t="s">
        <v>185</v>
      </c>
      <c r="J34" s="127">
        <v>2</v>
      </c>
      <c r="K34" s="127">
        <v>1550000</v>
      </c>
      <c r="L34" s="127">
        <f t="shared" si="0"/>
        <v>3100</v>
      </c>
    </row>
    <row r="35" spans="1:12" ht="42" customHeight="1" x14ac:dyDescent="0.25">
      <c r="A35" s="76" t="s">
        <v>128</v>
      </c>
      <c r="B35" s="130" t="s">
        <v>37</v>
      </c>
      <c r="C35" s="126" t="s">
        <v>664</v>
      </c>
      <c r="D35" s="79" t="s">
        <v>171</v>
      </c>
      <c r="E35" s="127" t="s">
        <v>174</v>
      </c>
      <c r="F35" s="127" t="s">
        <v>640</v>
      </c>
      <c r="G35" s="127" t="s">
        <v>651</v>
      </c>
      <c r="H35" s="127">
        <v>602179447</v>
      </c>
      <c r="I35" s="127" t="s">
        <v>185</v>
      </c>
      <c r="J35" s="127">
        <v>1</v>
      </c>
      <c r="K35" s="127">
        <v>890000</v>
      </c>
      <c r="L35" s="127">
        <f t="shared" si="0"/>
        <v>890</v>
      </c>
    </row>
    <row r="36" spans="1:12" ht="42" customHeight="1" x14ac:dyDescent="0.25">
      <c r="A36" s="76" t="s">
        <v>129</v>
      </c>
      <c r="B36" s="130" t="s">
        <v>37</v>
      </c>
      <c r="C36" s="126" t="s">
        <v>664</v>
      </c>
      <c r="D36" s="79" t="s">
        <v>171</v>
      </c>
      <c r="E36" s="127" t="s">
        <v>174</v>
      </c>
      <c r="F36" s="127" t="s">
        <v>641</v>
      </c>
      <c r="G36" s="127" t="s">
        <v>651</v>
      </c>
      <c r="H36" s="127">
        <v>602179447</v>
      </c>
      <c r="I36" s="127" t="s">
        <v>185</v>
      </c>
      <c r="J36" s="127">
        <v>1</v>
      </c>
      <c r="K36" s="127">
        <v>925000</v>
      </c>
      <c r="L36" s="127">
        <f t="shared" si="0"/>
        <v>925</v>
      </c>
    </row>
    <row r="37" spans="1:12" ht="42" customHeight="1" x14ac:dyDescent="0.25">
      <c r="A37" s="76" t="s">
        <v>130</v>
      </c>
      <c r="B37" s="130" t="s">
        <v>37</v>
      </c>
      <c r="C37" s="126" t="s">
        <v>662</v>
      </c>
      <c r="D37" s="79" t="s">
        <v>171</v>
      </c>
      <c r="E37" s="127" t="s">
        <v>174</v>
      </c>
      <c r="F37" s="127" t="s">
        <v>642</v>
      </c>
      <c r="G37" s="132" t="s">
        <v>652</v>
      </c>
      <c r="H37" s="127">
        <v>496649870</v>
      </c>
      <c r="I37" s="127" t="s">
        <v>185</v>
      </c>
      <c r="J37" s="127">
        <v>2</v>
      </c>
      <c r="K37" s="127">
        <v>3895000</v>
      </c>
      <c r="L37" s="127">
        <f t="shared" si="0"/>
        <v>7790</v>
      </c>
    </row>
    <row r="38" spans="1:12" ht="42" customHeight="1" x14ac:dyDescent="0.25">
      <c r="A38" s="76" t="s">
        <v>131</v>
      </c>
      <c r="B38" s="130" t="s">
        <v>37</v>
      </c>
      <c r="C38" s="126" t="s">
        <v>209</v>
      </c>
      <c r="D38" s="79" t="s">
        <v>205</v>
      </c>
      <c r="E38" s="127" t="s">
        <v>174</v>
      </c>
      <c r="F38" s="127" t="s">
        <v>617</v>
      </c>
      <c r="G38" s="127" t="s">
        <v>621</v>
      </c>
      <c r="H38" s="127">
        <v>307050431</v>
      </c>
      <c r="I38" s="127" t="s">
        <v>185</v>
      </c>
      <c r="J38" s="127">
        <v>7</v>
      </c>
      <c r="K38" s="127">
        <v>1930000</v>
      </c>
      <c r="L38" s="127">
        <f>(+K38*J38)/1000</f>
        <v>13510</v>
      </c>
    </row>
    <row r="39" spans="1:12" ht="42" customHeight="1" x14ac:dyDescent="0.25">
      <c r="A39" s="76" t="s">
        <v>132</v>
      </c>
      <c r="B39" s="130" t="s">
        <v>37</v>
      </c>
      <c r="C39" s="126" t="s">
        <v>209</v>
      </c>
      <c r="D39" s="79" t="s">
        <v>205</v>
      </c>
      <c r="E39" s="127" t="s">
        <v>174</v>
      </c>
      <c r="F39" s="127" t="s">
        <v>618</v>
      </c>
      <c r="G39" s="127" t="s">
        <v>622</v>
      </c>
      <c r="H39" s="127">
        <v>308330518</v>
      </c>
      <c r="I39" s="127" t="s">
        <v>185</v>
      </c>
      <c r="J39" s="127">
        <v>8</v>
      </c>
      <c r="K39" s="127">
        <v>2095000</v>
      </c>
      <c r="L39" s="127">
        <f t="shared" ref="L39:L41" si="1">(+K39*J39)/1000</f>
        <v>16760</v>
      </c>
    </row>
    <row r="40" spans="1:12" ht="42" customHeight="1" x14ac:dyDescent="0.25">
      <c r="A40" s="76" t="s">
        <v>133</v>
      </c>
      <c r="B40" s="130" t="s">
        <v>37</v>
      </c>
      <c r="C40" s="126" t="s">
        <v>624</v>
      </c>
      <c r="D40" s="79" t="s">
        <v>205</v>
      </c>
      <c r="E40" s="127" t="s">
        <v>174</v>
      </c>
      <c r="F40" s="127" t="s">
        <v>619</v>
      </c>
      <c r="G40" s="127" t="s">
        <v>623</v>
      </c>
      <c r="H40" s="127">
        <v>305368850</v>
      </c>
      <c r="I40" s="127" t="s">
        <v>185</v>
      </c>
      <c r="J40" s="127">
        <v>7</v>
      </c>
      <c r="K40" s="127">
        <v>639000</v>
      </c>
      <c r="L40" s="127">
        <f t="shared" si="1"/>
        <v>4473</v>
      </c>
    </row>
    <row r="41" spans="1:12" ht="42" customHeight="1" x14ac:dyDescent="0.25">
      <c r="A41" s="76" t="s">
        <v>134</v>
      </c>
      <c r="B41" s="130" t="s">
        <v>37</v>
      </c>
      <c r="C41" s="126" t="s">
        <v>625</v>
      </c>
      <c r="D41" s="79" t="s">
        <v>205</v>
      </c>
      <c r="E41" s="127" t="s">
        <v>174</v>
      </c>
      <c r="F41" s="35" t="s">
        <v>620</v>
      </c>
      <c r="G41" s="127" t="s">
        <v>623</v>
      </c>
      <c r="H41" s="127">
        <v>305368850</v>
      </c>
      <c r="I41" s="127" t="s">
        <v>185</v>
      </c>
      <c r="J41" s="127">
        <v>7</v>
      </c>
      <c r="K41" s="127">
        <v>869000</v>
      </c>
      <c r="L41" s="127">
        <f t="shared" si="1"/>
        <v>6083</v>
      </c>
    </row>
    <row r="42" spans="1:12" ht="42" customHeight="1" x14ac:dyDescent="0.25">
      <c r="A42" s="173" t="s">
        <v>22</v>
      </c>
      <c r="B42" s="174"/>
      <c r="C42" s="11"/>
      <c r="D42" s="79"/>
      <c r="E42" s="35"/>
      <c r="F42" s="35"/>
      <c r="G42" s="35"/>
      <c r="H42" s="35"/>
      <c r="I42" s="35"/>
      <c r="J42" s="35"/>
      <c r="K42" s="35"/>
      <c r="L42" s="131">
        <f>SUM(L6:L41)</f>
        <v>429846.58500000002</v>
      </c>
    </row>
    <row r="43" spans="1:12" ht="14.25" customHeight="1" x14ac:dyDescent="0.25"/>
    <row r="44" spans="1:12" ht="54" customHeight="1" x14ac:dyDescent="0.25">
      <c r="A44" s="169" t="s">
        <v>86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</row>
  </sheetData>
  <mergeCells count="15">
    <mergeCell ref="A2:L2"/>
    <mergeCell ref="I1:L1"/>
    <mergeCell ref="A44:L44"/>
    <mergeCell ref="A4:A5"/>
    <mergeCell ref="B4:B5"/>
    <mergeCell ref="C4:C5"/>
    <mergeCell ref="D4:D5"/>
    <mergeCell ref="K4:K5"/>
    <mergeCell ref="G4:H4"/>
    <mergeCell ref="E4:E5"/>
    <mergeCell ref="F4:F5"/>
    <mergeCell ref="L4:L5"/>
    <mergeCell ref="I4:I5"/>
    <mergeCell ref="J4:J5"/>
    <mergeCell ref="A42:B42"/>
  </mergeCells>
  <printOptions horizontalCentered="1"/>
  <pageMargins left="0.19685039370078741" right="0.19685039370078741" top="0.39370078740157483" bottom="0.19685039370078741" header="0" footer="0"/>
  <pageSetup paperSize="9" scale="4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F0"/>
    <pageSetUpPr fitToPage="1"/>
  </sheetPr>
  <dimension ref="A1:M191"/>
  <sheetViews>
    <sheetView tabSelected="1" view="pageBreakPreview" zoomScale="85" zoomScaleNormal="70" zoomScaleSheetLayoutView="85" workbookViewId="0">
      <pane xSplit="1" ySplit="6" topLeftCell="B186" activePane="bottomRight" state="frozen"/>
      <selection pane="topRight" activeCell="B1" sqref="B1"/>
      <selection pane="bottomLeft" activeCell="A7" sqref="A7"/>
      <selection pane="bottomRight" activeCell="A114" sqref="A114:A189"/>
    </sheetView>
  </sheetViews>
  <sheetFormatPr defaultColWidth="9.140625" defaultRowHeight="18.75" x14ac:dyDescent="0.25"/>
  <cols>
    <col min="1" max="1" width="8.140625" style="30" customWidth="1"/>
    <col min="2" max="2" width="14.28515625" style="32" customWidth="1"/>
    <col min="3" max="3" width="45.5703125" style="30" customWidth="1"/>
    <col min="4" max="4" width="36.5703125" style="32" customWidth="1"/>
    <col min="5" max="5" width="24.140625" style="32" customWidth="1"/>
    <col min="6" max="6" width="29.140625" style="32" customWidth="1"/>
    <col min="7" max="7" width="40.85546875" style="32" customWidth="1"/>
    <col min="8" max="8" width="20.140625" style="32" customWidth="1"/>
    <col min="9" max="9" width="27.42578125" style="32" customWidth="1"/>
    <col min="10" max="10" width="25.140625" style="32" customWidth="1"/>
    <col min="11" max="11" width="24.85546875" style="32" customWidth="1"/>
    <col min="12" max="12" width="27.140625" style="32" customWidth="1"/>
    <col min="13" max="13" width="18.7109375" style="30" customWidth="1"/>
    <col min="14" max="19" width="15.7109375" style="30" customWidth="1"/>
    <col min="20" max="16384" width="9.140625" style="30"/>
  </cols>
  <sheetData>
    <row r="1" spans="1:12" ht="74.25" customHeight="1" x14ac:dyDescent="0.25">
      <c r="I1" s="144" t="s">
        <v>91</v>
      </c>
      <c r="J1" s="144"/>
      <c r="K1" s="144"/>
      <c r="L1" s="144"/>
    </row>
    <row r="2" spans="1:12" x14ac:dyDescent="0.25">
      <c r="K2" s="183"/>
      <c r="L2" s="183"/>
    </row>
    <row r="3" spans="1:12" ht="81.75" customHeight="1" x14ac:dyDescent="0.25">
      <c r="A3" s="152" t="s">
        <v>613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x14ac:dyDescent="0.25">
      <c r="L4" s="33"/>
    </row>
    <row r="5" spans="1:12" ht="45" customHeight="1" x14ac:dyDescent="0.25">
      <c r="A5" s="181" t="s">
        <v>14</v>
      </c>
      <c r="B5" s="181" t="s">
        <v>15</v>
      </c>
      <c r="C5" s="181" t="s">
        <v>7</v>
      </c>
      <c r="D5" s="181" t="s">
        <v>38</v>
      </c>
      <c r="E5" s="181" t="s">
        <v>11</v>
      </c>
      <c r="F5" s="181" t="s">
        <v>12</v>
      </c>
      <c r="G5" s="151" t="s">
        <v>61</v>
      </c>
      <c r="H5" s="151"/>
      <c r="I5" s="181" t="s">
        <v>8</v>
      </c>
      <c r="J5" s="181" t="s">
        <v>9</v>
      </c>
      <c r="K5" s="181" t="s">
        <v>10</v>
      </c>
      <c r="L5" s="181" t="s">
        <v>74</v>
      </c>
    </row>
    <row r="6" spans="1:12" ht="61.5" customHeight="1" x14ac:dyDescent="0.25">
      <c r="A6" s="182"/>
      <c r="B6" s="182"/>
      <c r="C6" s="182"/>
      <c r="D6" s="182"/>
      <c r="E6" s="182"/>
      <c r="F6" s="182"/>
      <c r="G6" s="68" t="s">
        <v>67</v>
      </c>
      <c r="H6" s="68" t="s">
        <v>70</v>
      </c>
      <c r="I6" s="182"/>
      <c r="J6" s="182"/>
      <c r="K6" s="182"/>
      <c r="L6" s="182"/>
    </row>
    <row r="7" spans="1:12" ht="37.5" customHeight="1" x14ac:dyDescent="0.25">
      <c r="A7" s="76" t="s">
        <v>99</v>
      </c>
      <c r="B7" s="35" t="s">
        <v>20</v>
      </c>
      <c r="C7" s="11" t="s">
        <v>357</v>
      </c>
      <c r="D7" s="35" t="s">
        <v>171</v>
      </c>
      <c r="E7" s="78" t="s">
        <v>174</v>
      </c>
      <c r="F7" s="35" t="s">
        <v>356</v>
      </c>
      <c r="G7" s="11" t="s">
        <v>355</v>
      </c>
      <c r="H7" s="35">
        <v>305944103</v>
      </c>
      <c r="I7" s="35" t="s">
        <v>360</v>
      </c>
      <c r="J7" s="35">
        <v>40</v>
      </c>
      <c r="K7" s="35">
        <v>41000</v>
      </c>
      <c r="L7" s="35">
        <v>1640</v>
      </c>
    </row>
    <row r="8" spans="1:12" ht="37.5" customHeight="1" x14ac:dyDescent="0.25">
      <c r="A8" s="76" t="s">
        <v>100</v>
      </c>
      <c r="B8" s="35" t="s">
        <v>20</v>
      </c>
      <c r="C8" s="11" t="s">
        <v>357</v>
      </c>
      <c r="D8" s="35" t="s">
        <v>171</v>
      </c>
      <c r="E8" s="78" t="s">
        <v>174</v>
      </c>
      <c r="F8" s="35" t="s">
        <v>359</v>
      </c>
      <c r="G8" s="11" t="s">
        <v>358</v>
      </c>
      <c r="H8" s="35">
        <v>202660390</v>
      </c>
      <c r="I8" s="35" t="s">
        <v>360</v>
      </c>
      <c r="J8" s="35">
        <v>100</v>
      </c>
      <c r="K8" s="35">
        <v>26200</v>
      </c>
      <c r="L8" s="35">
        <v>2620</v>
      </c>
    </row>
    <row r="9" spans="1:12" ht="37.5" customHeight="1" x14ac:dyDescent="0.25">
      <c r="A9" s="76" t="s">
        <v>101</v>
      </c>
      <c r="B9" s="35" t="s">
        <v>20</v>
      </c>
      <c r="C9" s="11" t="s">
        <v>362</v>
      </c>
      <c r="D9" s="35" t="s">
        <v>171</v>
      </c>
      <c r="E9" s="77" t="s">
        <v>169</v>
      </c>
      <c r="F9" s="35" t="s">
        <v>364</v>
      </c>
      <c r="G9" s="11" t="s">
        <v>361</v>
      </c>
      <c r="H9" s="35">
        <v>204569572</v>
      </c>
      <c r="I9" s="35" t="s">
        <v>363</v>
      </c>
      <c r="J9" s="35">
        <v>12</v>
      </c>
      <c r="K9" s="35">
        <v>685000</v>
      </c>
      <c r="L9" s="35">
        <v>8220</v>
      </c>
    </row>
    <row r="10" spans="1:12" ht="37.5" customHeight="1" x14ac:dyDescent="0.25">
      <c r="A10" s="76" t="s">
        <v>102</v>
      </c>
      <c r="B10" s="35" t="s">
        <v>20</v>
      </c>
      <c r="C10" s="11" t="s">
        <v>167</v>
      </c>
      <c r="D10" s="35" t="s">
        <v>171</v>
      </c>
      <c r="E10" s="77" t="s">
        <v>169</v>
      </c>
      <c r="F10" s="119" t="s">
        <v>366</v>
      </c>
      <c r="G10" s="11" t="s">
        <v>365</v>
      </c>
      <c r="H10" s="35">
        <v>600534362</v>
      </c>
      <c r="I10" s="35" t="s">
        <v>403</v>
      </c>
      <c r="J10" s="35">
        <v>1</v>
      </c>
      <c r="K10" s="35">
        <v>1750000</v>
      </c>
      <c r="L10" s="35">
        <v>1750</v>
      </c>
    </row>
    <row r="11" spans="1:12" ht="37.5" customHeight="1" x14ac:dyDescent="0.25">
      <c r="A11" s="76" t="s">
        <v>103</v>
      </c>
      <c r="B11" s="35" t="s">
        <v>20</v>
      </c>
      <c r="C11" s="11" t="s">
        <v>368</v>
      </c>
      <c r="D11" s="35" t="s">
        <v>171</v>
      </c>
      <c r="E11" s="78" t="s">
        <v>174</v>
      </c>
      <c r="F11" s="35" t="s">
        <v>369</v>
      </c>
      <c r="G11" s="11" t="s">
        <v>367</v>
      </c>
      <c r="H11" s="35">
        <v>304144925</v>
      </c>
      <c r="I11" s="35" t="s">
        <v>370</v>
      </c>
      <c r="J11" s="35">
        <v>1</v>
      </c>
      <c r="K11" s="35">
        <v>1815000</v>
      </c>
      <c r="L11" s="35">
        <v>1815</v>
      </c>
    </row>
    <row r="12" spans="1:12" ht="37.5" customHeight="1" x14ac:dyDescent="0.25">
      <c r="A12" s="76" t="s">
        <v>104</v>
      </c>
      <c r="B12" s="35" t="s">
        <v>20</v>
      </c>
      <c r="C12" s="11" t="s">
        <v>372</v>
      </c>
      <c r="D12" s="35" t="s">
        <v>171</v>
      </c>
      <c r="E12" s="77" t="s">
        <v>178</v>
      </c>
      <c r="F12" s="120" t="s">
        <v>371</v>
      </c>
      <c r="G12" s="11" t="s">
        <v>176</v>
      </c>
      <c r="H12" s="35">
        <v>303316157</v>
      </c>
      <c r="I12" s="35" t="s">
        <v>175</v>
      </c>
      <c r="J12" s="35">
        <v>1</v>
      </c>
      <c r="K12" s="35">
        <v>20680000</v>
      </c>
      <c r="L12" s="35">
        <v>20680</v>
      </c>
    </row>
    <row r="13" spans="1:12" ht="37.5" customHeight="1" x14ac:dyDescent="0.25">
      <c r="A13" s="76" t="s">
        <v>105</v>
      </c>
      <c r="B13" s="35" t="s">
        <v>20</v>
      </c>
      <c r="C13" s="11" t="s">
        <v>375</v>
      </c>
      <c r="D13" s="35" t="s">
        <v>171</v>
      </c>
      <c r="E13" s="77" t="s">
        <v>169</v>
      </c>
      <c r="F13" s="35" t="s">
        <v>374</v>
      </c>
      <c r="G13" s="11" t="s">
        <v>373</v>
      </c>
      <c r="H13" s="35">
        <v>305638965</v>
      </c>
      <c r="I13" s="35" t="s">
        <v>168</v>
      </c>
      <c r="J13" s="35">
        <v>1</v>
      </c>
      <c r="K13" s="35">
        <v>4580000</v>
      </c>
      <c r="L13" s="35">
        <v>4580</v>
      </c>
    </row>
    <row r="14" spans="1:12" ht="37.5" customHeight="1" x14ac:dyDescent="0.25">
      <c r="A14" s="76" t="s">
        <v>106</v>
      </c>
      <c r="B14" s="35" t="s">
        <v>20</v>
      </c>
      <c r="C14" s="11" t="s">
        <v>378</v>
      </c>
      <c r="D14" s="35" t="s">
        <v>171</v>
      </c>
      <c r="E14" s="78" t="s">
        <v>174</v>
      </c>
      <c r="F14" s="35" t="s">
        <v>377</v>
      </c>
      <c r="G14" s="11" t="s">
        <v>376</v>
      </c>
      <c r="H14" s="35">
        <v>306665806</v>
      </c>
      <c r="I14" s="35" t="s">
        <v>175</v>
      </c>
      <c r="J14" s="35">
        <v>1</v>
      </c>
      <c r="K14" s="35">
        <v>4000000</v>
      </c>
      <c r="L14" s="35">
        <v>4000</v>
      </c>
    </row>
    <row r="15" spans="1:12" ht="37.5" customHeight="1" x14ac:dyDescent="0.25">
      <c r="A15" s="76" t="s">
        <v>107</v>
      </c>
      <c r="B15" s="35" t="s">
        <v>20</v>
      </c>
      <c r="C15" s="11" t="s">
        <v>380</v>
      </c>
      <c r="D15" s="35" t="s">
        <v>171</v>
      </c>
      <c r="E15" s="35" t="s">
        <v>323</v>
      </c>
      <c r="F15" s="35" t="s">
        <v>381</v>
      </c>
      <c r="G15" s="11" t="s">
        <v>379</v>
      </c>
      <c r="H15" s="35">
        <v>204118319</v>
      </c>
      <c r="I15" s="35" t="s">
        <v>363</v>
      </c>
      <c r="J15" s="35">
        <v>12</v>
      </c>
      <c r="K15" s="35">
        <v>450000</v>
      </c>
      <c r="L15" s="35">
        <v>5400</v>
      </c>
    </row>
    <row r="16" spans="1:12" ht="37.5" customHeight="1" x14ac:dyDescent="0.25">
      <c r="A16" s="76" t="s">
        <v>108</v>
      </c>
      <c r="B16" s="35" t="s">
        <v>20</v>
      </c>
      <c r="C16" s="11" t="s">
        <v>384</v>
      </c>
      <c r="D16" s="35" t="s">
        <v>171</v>
      </c>
      <c r="E16" s="77" t="s">
        <v>169</v>
      </c>
      <c r="F16" s="35" t="s">
        <v>382</v>
      </c>
      <c r="G16" s="11" t="s">
        <v>291</v>
      </c>
      <c r="H16" s="35">
        <v>201678867</v>
      </c>
      <c r="I16" s="35" t="s">
        <v>383</v>
      </c>
      <c r="J16" s="35">
        <v>90000</v>
      </c>
      <c r="K16" s="35">
        <v>450</v>
      </c>
      <c r="L16" s="35">
        <v>40500</v>
      </c>
    </row>
    <row r="17" spans="1:12" ht="43.5" customHeight="1" x14ac:dyDescent="0.25">
      <c r="A17" s="175" t="s">
        <v>109</v>
      </c>
      <c r="B17" s="35" t="s">
        <v>20</v>
      </c>
      <c r="C17" s="177" t="s">
        <v>387</v>
      </c>
      <c r="D17" s="177" t="s">
        <v>171</v>
      </c>
      <c r="E17" s="179" t="s">
        <v>169</v>
      </c>
      <c r="F17" s="177" t="s">
        <v>388</v>
      </c>
      <c r="G17" s="177" t="s">
        <v>385</v>
      </c>
      <c r="H17" s="177">
        <v>204550574</v>
      </c>
      <c r="I17" s="35" t="s">
        <v>386</v>
      </c>
      <c r="J17" s="35">
        <v>4866</v>
      </c>
      <c r="K17" s="35">
        <v>5300</v>
      </c>
      <c r="L17" s="35">
        <v>25789.8</v>
      </c>
    </row>
    <row r="18" spans="1:12" ht="43.5" customHeight="1" x14ac:dyDescent="0.25">
      <c r="A18" s="176"/>
      <c r="B18" s="35" t="s">
        <v>20</v>
      </c>
      <c r="C18" s="178"/>
      <c r="D18" s="178"/>
      <c r="E18" s="180"/>
      <c r="F18" s="178"/>
      <c r="G18" s="178"/>
      <c r="H18" s="178"/>
      <c r="I18" s="35" t="s">
        <v>386</v>
      </c>
      <c r="J18" s="35">
        <v>10428</v>
      </c>
      <c r="K18" s="35">
        <v>6200</v>
      </c>
      <c r="L18" s="35">
        <v>64653.599999999999</v>
      </c>
    </row>
    <row r="19" spans="1:12" ht="37.5" customHeight="1" x14ac:dyDescent="0.25">
      <c r="A19" s="76" t="s">
        <v>110</v>
      </c>
      <c r="B19" s="35" t="s">
        <v>20</v>
      </c>
      <c r="C19" s="11" t="s">
        <v>391</v>
      </c>
      <c r="D19" s="35" t="s">
        <v>171</v>
      </c>
      <c r="E19" s="78" t="s">
        <v>174</v>
      </c>
      <c r="F19" s="35" t="s">
        <v>390</v>
      </c>
      <c r="G19" s="11" t="s">
        <v>389</v>
      </c>
      <c r="H19" s="35">
        <v>306665806</v>
      </c>
      <c r="I19" s="35" t="s">
        <v>175</v>
      </c>
      <c r="J19" s="35">
        <v>1</v>
      </c>
      <c r="K19" s="35">
        <v>3500000</v>
      </c>
      <c r="L19" s="35">
        <v>3500</v>
      </c>
    </row>
    <row r="20" spans="1:12" ht="53.25" customHeight="1" x14ac:dyDescent="0.25">
      <c r="A20" s="76" t="s">
        <v>111</v>
      </c>
      <c r="B20" s="35" t="s">
        <v>20</v>
      </c>
      <c r="C20" s="11" t="s">
        <v>393</v>
      </c>
      <c r="D20" s="35" t="s">
        <v>171</v>
      </c>
      <c r="E20" s="78" t="s">
        <v>331</v>
      </c>
      <c r="F20" s="35" t="s">
        <v>394</v>
      </c>
      <c r="G20" s="11" t="s">
        <v>392</v>
      </c>
      <c r="H20" s="35">
        <v>305109680</v>
      </c>
      <c r="I20" s="35" t="s">
        <v>363</v>
      </c>
      <c r="J20" s="35">
        <v>12</v>
      </c>
      <c r="K20" s="35">
        <v>699105</v>
      </c>
      <c r="L20" s="35">
        <v>8389.26</v>
      </c>
    </row>
    <row r="21" spans="1:12" ht="37.5" customHeight="1" x14ac:dyDescent="0.25">
      <c r="A21" s="76" t="s">
        <v>112</v>
      </c>
      <c r="B21" s="35" t="s">
        <v>20</v>
      </c>
      <c r="C21" s="11" t="s">
        <v>396</v>
      </c>
      <c r="D21" s="35" t="s">
        <v>171</v>
      </c>
      <c r="E21" s="78" t="s">
        <v>174</v>
      </c>
      <c r="F21" s="35" t="s">
        <v>397</v>
      </c>
      <c r="G21" s="11" t="s">
        <v>395</v>
      </c>
      <c r="H21" s="35">
        <v>305599611</v>
      </c>
      <c r="I21" s="35" t="s">
        <v>290</v>
      </c>
      <c r="J21" s="35">
        <v>1000</v>
      </c>
      <c r="K21" s="35">
        <v>235</v>
      </c>
      <c r="L21" s="35">
        <v>235</v>
      </c>
    </row>
    <row r="22" spans="1:12" ht="54" customHeight="1" x14ac:dyDescent="0.25">
      <c r="A22" s="76" t="s">
        <v>113</v>
      </c>
      <c r="B22" s="35" t="s">
        <v>20</v>
      </c>
      <c r="C22" s="11" t="s">
        <v>167</v>
      </c>
      <c r="D22" s="35" t="s">
        <v>171</v>
      </c>
      <c r="E22" s="77" t="s">
        <v>169</v>
      </c>
      <c r="F22" s="35" t="s">
        <v>399</v>
      </c>
      <c r="G22" s="11" t="s">
        <v>398</v>
      </c>
      <c r="H22" s="35">
        <v>207170293</v>
      </c>
      <c r="I22" s="35" t="s">
        <v>403</v>
      </c>
      <c r="J22" s="35">
        <v>1</v>
      </c>
      <c r="K22" s="35">
        <v>2500000</v>
      </c>
      <c r="L22" s="35">
        <v>2500</v>
      </c>
    </row>
    <row r="23" spans="1:12" ht="37.5" customHeight="1" x14ac:dyDescent="0.25">
      <c r="A23" s="76" t="s">
        <v>114</v>
      </c>
      <c r="B23" s="35" t="s">
        <v>20</v>
      </c>
      <c r="C23" s="11" t="s">
        <v>167</v>
      </c>
      <c r="D23" s="35" t="s">
        <v>171</v>
      </c>
      <c r="E23" s="77" t="s">
        <v>169</v>
      </c>
      <c r="F23" s="35" t="s">
        <v>400</v>
      </c>
      <c r="G23" s="11" t="s">
        <v>398</v>
      </c>
      <c r="H23" s="35">
        <v>207170293</v>
      </c>
      <c r="I23" s="35" t="s">
        <v>403</v>
      </c>
      <c r="J23" s="35">
        <v>1</v>
      </c>
      <c r="K23" s="35">
        <v>5520000</v>
      </c>
      <c r="L23" s="35">
        <v>5520</v>
      </c>
    </row>
    <row r="24" spans="1:12" ht="37.5" customHeight="1" x14ac:dyDescent="0.25">
      <c r="A24" s="76" t="s">
        <v>115</v>
      </c>
      <c r="B24" s="35" t="s">
        <v>20</v>
      </c>
      <c r="C24" s="11" t="s">
        <v>167</v>
      </c>
      <c r="D24" s="35" t="s">
        <v>171</v>
      </c>
      <c r="E24" s="78" t="s">
        <v>174</v>
      </c>
      <c r="F24" s="35" t="s">
        <v>402</v>
      </c>
      <c r="G24" s="11" t="s">
        <v>401</v>
      </c>
      <c r="H24" s="35">
        <v>600534362</v>
      </c>
      <c r="I24" s="35" t="s">
        <v>403</v>
      </c>
      <c r="J24" s="35">
        <v>1</v>
      </c>
      <c r="K24" s="35">
        <v>5850000</v>
      </c>
      <c r="L24" s="35">
        <v>5850</v>
      </c>
    </row>
    <row r="25" spans="1:12" ht="37.5" customHeight="1" x14ac:dyDescent="0.25">
      <c r="A25" s="76" t="s">
        <v>116</v>
      </c>
      <c r="B25" s="35" t="s">
        <v>20</v>
      </c>
      <c r="C25" s="11" t="s">
        <v>405</v>
      </c>
      <c r="D25" s="35" t="s">
        <v>171</v>
      </c>
      <c r="E25" s="78" t="s">
        <v>174</v>
      </c>
      <c r="F25" s="35" t="s">
        <v>406</v>
      </c>
      <c r="G25" s="11" t="s">
        <v>404</v>
      </c>
      <c r="H25" s="35">
        <v>307595884</v>
      </c>
      <c r="I25" s="35" t="s">
        <v>407</v>
      </c>
      <c r="J25" s="35">
        <v>30</v>
      </c>
      <c r="K25" s="35">
        <v>11111</v>
      </c>
      <c r="L25" s="35">
        <v>333.33</v>
      </c>
    </row>
    <row r="26" spans="1:12" ht="37.5" customHeight="1" x14ac:dyDescent="0.25">
      <c r="A26" s="76" t="s">
        <v>117</v>
      </c>
      <c r="B26" s="35" t="s">
        <v>20</v>
      </c>
      <c r="C26" s="11" t="s">
        <v>289</v>
      </c>
      <c r="D26" s="35" t="s">
        <v>171</v>
      </c>
      <c r="E26" s="78" t="s">
        <v>174</v>
      </c>
      <c r="F26" s="35" t="s">
        <v>409</v>
      </c>
      <c r="G26" s="11" t="s">
        <v>408</v>
      </c>
      <c r="H26" s="35">
        <v>307166856</v>
      </c>
      <c r="I26" s="35" t="s">
        <v>290</v>
      </c>
      <c r="J26" s="35">
        <v>6</v>
      </c>
      <c r="K26" s="35">
        <v>68000</v>
      </c>
      <c r="L26" s="35">
        <v>408</v>
      </c>
    </row>
    <row r="27" spans="1:12" ht="52.5" customHeight="1" x14ac:dyDescent="0.25">
      <c r="A27" s="76" t="s">
        <v>118</v>
      </c>
      <c r="B27" s="35" t="s">
        <v>20</v>
      </c>
      <c r="C27" s="11" t="s">
        <v>318</v>
      </c>
      <c r="D27" s="35" t="s">
        <v>171</v>
      </c>
      <c r="E27" s="35" t="s">
        <v>323</v>
      </c>
      <c r="F27" s="35" t="s">
        <v>411</v>
      </c>
      <c r="G27" s="11" t="s">
        <v>410</v>
      </c>
      <c r="H27" s="35">
        <v>307387233</v>
      </c>
      <c r="I27" s="35" t="s">
        <v>316</v>
      </c>
      <c r="J27" s="35">
        <v>1</v>
      </c>
      <c r="K27" s="35">
        <v>985000</v>
      </c>
      <c r="L27" s="35">
        <v>985</v>
      </c>
    </row>
    <row r="28" spans="1:12" ht="37.5" customHeight="1" x14ac:dyDescent="0.25">
      <c r="A28" s="76" t="s">
        <v>119</v>
      </c>
      <c r="B28" s="35" t="s">
        <v>20</v>
      </c>
      <c r="C28" s="11" t="s">
        <v>413</v>
      </c>
      <c r="D28" s="35" t="s">
        <v>171</v>
      </c>
      <c r="E28" s="78" t="s">
        <v>174</v>
      </c>
      <c r="F28" s="35" t="s">
        <v>414</v>
      </c>
      <c r="G28" s="11" t="s">
        <v>412</v>
      </c>
      <c r="H28" s="35">
        <v>306665806</v>
      </c>
      <c r="I28" s="35" t="s">
        <v>175</v>
      </c>
      <c r="J28" s="35">
        <v>1</v>
      </c>
      <c r="K28" s="35">
        <v>3200000</v>
      </c>
      <c r="L28" s="35">
        <v>3200</v>
      </c>
    </row>
    <row r="29" spans="1:12" ht="37.5" customHeight="1" x14ac:dyDescent="0.25">
      <c r="A29" s="76" t="s">
        <v>120</v>
      </c>
      <c r="B29" s="35" t="s">
        <v>20</v>
      </c>
      <c r="C29" s="11" t="s">
        <v>413</v>
      </c>
      <c r="D29" s="35" t="s">
        <v>171</v>
      </c>
      <c r="E29" s="78" t="s">
        <v>174</v>
      </c>
      <c r="F29" s="35" t="s">
        <v>415</v>
      </c>
      <c r="G29" s="11" t="s">
        <v>412</v>
      </c>
      <c r="H29" s="35">
        <v>306665806</v>
      </c>
      <c r="I29" s="35" t="s">
        <v>175</v>
      </c>
      <c r="J29" s="35">
        <v>1</v>
      </c>
      <c r="K29" s="35">
        <v>3200000</v>
      </c>
      <c r="L29" s="35">
        <v>3200</v>
      </c>
    </row>
    <row r="30" spans="1:12" ht="37.5" customHeight="1" x14ac:dyDescent="0.25">
      <c r="A30" s="76" t="s">
        <v>121</v>
      </c>
      <c r="B30" s="35" t="s">
        <v>20</v>
      </c>
      <c r="C30" s="11" t="s">
        <v>417</v>
      </c>
      <c r="D30" s="35" t="s">
        <v>171</v>
      </c>
      <c r="E30" s="78" t="s">
        <v>174</v>
      </c>
      <c r="F30" s="35" t="s">
        <v>418</v>
      </c>
      <c r="G30" s="11" t="s">
        <v>416</v>
      </c>
      <c r="H30" s="35">
        <v>306780316</v>
      </c>
      <c r="I30" s="35" t="s">
        <v>175</v>
      </c>
      <c r="J30" s="35">
        <v>6</v>
      </c>
      <c r="K30" s="35">
        <v>277000</v>
      </c>
      <c r="L30" s="35">
        <v>1662</v>
      </c>
    </row>
    <row r="31" spans="1:12" ht="37.5" customHeight="1" x14ac:dyDescent="0.25">
      <c r="A31" s="76" t="s">
        <v>122</v>
      </c>
      <c r="B31" s="35" t="s">
        <v>20</v>
      </c>
      <c r="C31" s="11" t="s">
        <v>421</v>
      </c>
      <c r="D31" s="35" t="s">
        <v>171</v>
      </c>
      <c r="E31" s="78" t="s">
        <v>174</v>
      </c>
      <c r="F31" s="35" t="s">
        <v>420</v>
      </c>
      <c r="G31" s="11" t="s">
        <v>419</v>
      </c>
      <c r="H31" s="35">
        <v>204671804</v>
      </c>
      <c r="I31" s="35" t="s">
        <v>290</v>
      </c>
      <c r="J31" s="35">
        <v>500</v>
      </c>
      <c r="K31" s="35">
        <v>345</v>
      </c>
      <c r="L31" s="35">
        <v>172.5</v>
      </c>
    </row>
    <row r="32" spans="1:12" ht="37.5" customHeight="1" x14ac:dyDescent="0.25">
      <c r="A32" s="76" t="s">
        <v>123</v>
      </c>
      <c r="B32" s="35" t="s">
        <v>20</v>
      </c>
      <c r="C32" s="11" t="s">
        <v>423</v>
      </c>
      <c r="D32" s="35" t="s">
        <v>171</v>
      </c>
      <c r="E32" s="78" t="s">
        <v>174</v>
      </c>
      <c r="F32" s="35" t="s">
        <v>425</v>
      </c>
      <c r="G32" s="11" t="s">
        <v>422</v>
      </c>
      <c r="H32" s="35">
        <v>308117338</v>
      </c>
      <c r="I32" s="35" t="s">
        <v>290</v>
      </c>
      <c r="J32" s="35">
        <v>1</v>
      </c>
      <c r="K32" s="35">
        <v>1488000</v>
      </c>
      <c r="L32" s="35">
        <v>1488</v>
      </c>
    </row>
    <row r="33" spans="1:12" ht="61.5" customHeight="1" x14ac:dyDescent="0.25">
      <c r="A33" s="76" t="s">
        <v>124</v>
      </c>
      <c r="B33" s="35" t="s">
        <v>20</v>
      </c>
      <c r="C33" s="11" t="s">
        <v>332</v>
      </c>
      <c r="D33" s="35" t="s">
        <v>171</v>
      </c>
      <c r="E33" s="35" t="s">
        <v>331</v>
      </c>
      <c r="F33" s="35" t="s">
        <v>426</v>
      </c>
      <c r="G33" s="11" t="s">
        <v>424</v>
      </c>
      <c r="H33" s="35">
        <v>305907639</v>
      </c>
      <c r="I33" s="35" t="s">
        <v>403</v>
      </c>
      <c r="J33" s="35">
        <v>1</v>
      </c>
      <c r="K33" s="35">
        <v>8777436</v>
      </c>
      <c r="L33" s="35">
        <v>8777.4359999999997</v>
      </c>
    </row>
    <row r="34" spans="1:12" ht="37.5" customHeight="1" x14ac:dyDescent="0.25">
      <c r="A34" s="76" t="s">
        <v>125</v>
      </c>
      <c r="B34" s="35" t="s">
        <v>20</v>
      </c>
      <c r="C34" s="11" t="s">
        <v>428</v>
      </c>
      <c r="D34" s="35" t="s">
        <v>171</v>
      </c>
      <c r="E34" s="78" t="s">
        <v>174</v>
      </c>
      <c r="F34" s="35" t="s">
        <v>427</v>
      </c>
      <c r="G34" s="11" t="s">
        <v>285</v>
      </c>
      <c r="H34" s="35">
        <v>306665806</v>
      </c>
      <c r="I34" s="35" t="s">
        <v>290</v>
      </c>
      <c r="J34" s="35">
        <v>1</v>
      </c>
      <c r="K34" s="35">
        <v>2700000</v>
      </c>
      <c r="L34" s="35">
        <v>2700</v>
      </c>
    </row>
    <row r="35" spans="1:12" ht="37.5" customHeight="1" x14ac:dyDescent="0.25">
      <c r="A35" s="76" t="s">
        <v>126</v>
      </c>
      <c r="B35" s="35" t="s">
        <v>20</v>
      </c>
      <c r="C35" s="11" t="s">
        <v>430</v>
      </c>
      <c r="D35" s="35" t="s">
        <v>171</v>
      </c>
      <c r="E35" s="78" t="s">
        <v>174</v>
      </c>
      <c r="F35" s="35" t="s">
        <v>432</v>
      </c>
      <c r="G35" s="11" t="s">
        <v>429</v>
      </c>
      <c r="H35" s="35">
        <v>303728238</v>
      </c>
      <c r="I35" s="35" t="s">
        <v>290</v>
      </c>
      <c r="J35" s="35">
        <v>2</v>
      </c>
      <c r="K35" s="35">
        <v>36811</v>
      </c>
      <c r="L35" s="35">
        <v>73.622</v>
      </c>
    </row>
    <row r="36" spans="1:12" ht="37.5" customHeight="1" x14ac:dyDescent="0.25">
      <c r="A36" s="76" t="s">
        <v>127</v>
      </c>
      <c r="B36" s="35" t="s">
        <v>20</v>
      </c>
      <c r="C36" s="11" t="s">
        <v>434</v>
      </c>
      <c r="D36" s="35" t="s">
        <v>171</v>
      </c>
      <c r="E36" s="78" t="s">
        <v>174</v>
      </c>
      <c r="F36" s="35" t="s">
        <v>433</v>
      </c>
      <c r="G36" s="11" t="s">
        <v>431</v>
      </c>
      <c r="H36" s="35">
        <v>307210825</v>
      </c>
      <c r="I36" s="35" t="s">
        <v>407</v>
      </c>
      <c r="J36" s="35">
        <v>100</v>
      </c>
      <c r="K36" s="35">
        <v>6900</v>
      </c>
      <c r="L36" s="35">
        <v>690</v>
      </c>
    </row>
    <row r="37" spans="1:12" ht="37.5" customHeight="1" x14ac:dyDescent="0.25">
      <c r="A37" s="76" t="s">
        <v>128</v>
      </c>
      <c r="B37" s="35" t="s">
        <v>20</v>
      </c>
      <c r="C37" s="11" t="s">
        <v>436</v>
      </c>
      <c r="D37" s="35" t="s">
        <v>171</v>
      </c>
      <c r="E37" s="78" t="s">
        <v>174</v>
      </c>
      <c r="F37" s="35" t="s">
        <v>437</v>
      </c>
      <c r="G37" s="11" t="s">
        <v>435</v>
      </c>
      <c r="H37" s="35">
        <v>307485222</v>
      </c>
      <c r="I37" s="35" t="s">
        <v>290</v>
      </c>
      <c r="J37" s="35">
        <v>1</v>
      </c>
      <c r="K37" s="35">
        <v>68000</v>
      </c>
      <c r="L37" s="35">
        <v>68</v>
      </c>
    </row>
    <row r="38" spans="1:12" ht="37.5" customHeight="1" x14ac:dyDescent="0.25">
      <c r="A38" s="76" t="s">
        <v>129</v>
      </c>
      <c r="B38" s="35" t="s">
        <v>20</v>
      </c>
      <c r="C38" s="11" t="s">
        <v>440</v>
      </c>
      <c r="D38" s="35" t="s">
        <v>171</v>
      </c>
      <c r="E38" s="78" t="s">
        <v>174</v>
      </c>
      <c r="F38" s="35" t="s">
        <v>439</v>
      </c>
      <c r="G38" s="11" t="s">
        <v>438</v>
      </c>
      <c r="H38" s="35">
        <v>301766747</v>
      </c>
      <c r="I38" s="35" t="s">
        <v>290</v>
      </c>
      <c r="J38" s="35">
        <v>2</v>
      </c>
      <c r="K38" s="35">
        <v>36811</v>
      </c>
      <c r="L38" s="35">
        <v>73.622</v>
      </c>
    </row>
    <row r="39" spans="1:12" ht="37.5" customHeight="1" x14ac:dyDescent="0.25">
      <c r="A39" s="76" t="s">
        <v>130</v>
      </c>
      <c r="B39" s="35" t="s">
        <v>20</v>
      </c>
      <c r="C39" s="11" t="s">
        <v>443</v>
      </c>
      <c r="D39" s="35" t="s">
        <v>171</v>
      </c>
      <c r="E39" s="77" t="s">
        <v>169</v>
      </c>
      <c r="F39" s="35" t="s">
        <v>442</v>
      </c>
      <c r="G39" s="11" t="s">
        <v>441</v>
      </c>
      <c r="H39" s="35">
        <v>201678867</v>
      </c>
      <c r="I39" s="35" t="s">
        <v>338</v>
      </c>
      <c r="J39" s="35">
        <v>475</v>
      </c>
      <c r="K39" s="35">
        <v>162997.54999999999</v>
      </c>
      <c r="L39" s="35">
        <v>77423.835999999996</v>
      </c>
    </row>
    <row r="40" spans="1:12" ht="37.5" customHeight="1" x14ac:dyDescent="0.25">
      <c r="A40" s="76" t="s">
        <v>131</v>
      </c>
      <c r="B40" s="35" t="s">
        <v>20</v>
      </c>
      <c r="C40" s="11" t="s">
        <v>375</v>
      </c>
      <c r="D40" s="35" t="s">
        <v>171</v>
      </c>
      <c r="E40" s="77" t="s">
        <v>169</v>
      </c>
      <c r="F40" s="35" t="s">
        <v>445</v>
      </c>
      <c r="G40" s="11" t="s">
        <v>444</v>
      </c>
      <c r="H40" s="35">
        <v>305638965</v>
      </c>
      <c r="I40" s="35" t="s">
        <v>168</v>
      </c>
      <c r="J40" s="35">
        <v>1</v>
      </c>
      <c r="K40" s="35">
        <v>5020000</v>
      </c>
      <c r="L40" s="35">
        <v>5020</v>
      </c>
    </row>
    <row r="41" spans="1:12" ht="37.5" customHeight="1" x14ac:dyDescent="0.25">
      <c r="A41" s="76" t="s">
        <v>132</v>
      </c>
      <c r="B41" s="35" t="s">
        <v>20</v>
      </c>
      <c r="C41" s="11" t="s">
        <v>448</v>
      </c>
      <c r="D41" s="35" t="s">
        <v>171</v>
      </c>
      <c r="E41" s="78" t="s">
        <v>174</v>
      </c>
      <c r="F41" s="35" t="s">
        <v>447</v>
      </c>
      <c r="G41" s="11" t="s">
        <v>446</v>
      </c>
      <c r="H41" s="35">
        <v>305236406</v>
      </c>
      <c r="I41" s="35" t="s">
        <v>290</v>
      </c>
      <c r="J41" s="35">
        <v>15</v>
      </c>
      <c r="K41" s="35">
        <v>52700</v>
      </c>
      <c r="L41" s="35">
        <v>790.5</v>
      </c>
    </row>
    <row r="42" spans="1:12" ht="37.5" customHeight="1" x14ac:dyDescent="0.25">
      <c r="A42" s="76" t="s">
        <v>133</v>
      </c>
      <c r="B42" s="35" t="s">
        <v>20</v>
      </c>
      <c r="C42" s="11" t="s">
        <v>450</v>
      </c>
      <c r="D42" s="35" t="s">
        <v>171</v>
      </c>
      <c r="E42" s="77" t="s">
        <v>169</v>
      </c>
      <c r="F42" s="35" t="s">
        <v>451</v>
      </c>
      <c r="G42" s="11" t="s">
        <v>449</v>
      </c>
      <c r="H42" s="35">
        <v>202472894</v>
      </c>
      <c r="I42" s="35" t="s">
        <v>168</v>
      </c>
      <c r="J42" s="35">
        <v>1</v>
      </c>
      <c r="K42" s="35">
        <v>3000000</v>
      </c>
      <c r="L42" s="35">
        <v>3000</v>
      </c>
    </row>
    <row r="43" spans="1:12" ht="37.5" customHeight="1" x14ac:dyDescent="0.25">
      <c r="A43" s="76" t="s">
        <v>134</v>
      </c>
      <c r="B43" s="35" t="s">
        <v>20</v>
      </c>
      <c r="C43" s="11" t="s">
        <v>167</v>
      </c>
      <c r="D43" s="35" t="s">
        <v>171</v>
      </c>
      <c r="E43" s="77" t="s">
        <v>169</v>
      </c>
      <c r="F43" s="35" t="s">
        <v>452</v>
      </c>
      <c r="G43" s="11" t="s">
        <v>304</v>
      </c>
      <c r="H43" s="35">
        <v>207170293</v>
      </c>
      <c r="I43" s="35" t="s">
        <v>403</v>
      </c>
      <c r="J43" s="35">
        <v>1</v>
      </c>
      <c r="K43" s="35">
        <v>1050000</v>
      </c>
      <c r="L43" s="35">
        <v>1050</v>
      </c>
    </row>
    <row r="44" spans="1:12" ht="37.5" customHeight="1" x14ac:dyDescent="0.25">
      <c r="A44" s="76" t="s">
        <v>135</v>
      </c>
      <c r="B44" s="35" t="s">
        <v>20</v>
      </c>
      <c r="C44" s="11" t="s">
        <v>167</v>
      </c>
      <c r="D44" s="35" t="s">
        <v>171</v>
      </c>
      <c r="E44" s="77" t="s">
        <v>169</v>
      </c>
      <c r="F44" s="35" t="s">
        <v>453</v>
      </c>
      <c r="G44" s="11" t="s">
        <v>304</v>
      </c>
      <c r="H44" s="35">
        <v>207170293</v>
      </c>
      <c r="I44" s="35" t="s">
        <v>403</v>
      </c>
      <c r="J44" s="35">
        <v>1</v>
      </c>
      <c r="K44" s="35">
        <v>2800000</v>
      </c>
      <c r="L44" s="35">
        <v>2800</v>
      </c>
    </row>
    <row r="45" spans="1:12" ht="37.5" customHeight="1" x14ac:dyDescent="0.25">
      <c r="A45" s="76" t="s">
        <v>136</v>
      </c>
      <c r="B45" s="35" t="s">
        <v>20</v>
      </c>
      <c r="C45" s="11" t="s">
        <v>167</v>
      </c>
      <c r="D45" s="35" t="s">
        <v>171</v>
      </c>
      <c r="E45" s="77" t="s">
        <v>169</v>
      </c>
      <c r="F45" s="35" t="s">
        <v>454</v>
      </c>
      <c r="G45" s="11" t="s">
        <v>304</v>
      </c>
      <c r="H45" s="35">
        <v>207170293</v>
      </c>
      <c r="I45" s="35" t="s">
        <v>403</v>
      </c>
      <c r="J45" s="35">
        <v>1</v>
      </c>
      <c r="K45" s="35">
        <v>1250000</v>
      </c>
      <c r="L45" s="35">
        <v>1250</v>
      </c>
    </row>
    <row r="46" spans="1:12" ht="37.5" customHeight="1" x14ac:dyDescent="0.25">
      <c r="A46" s="76" t="s">
        <v>137</v>
      </c>
      <c r="B46" s="35" t="s">
        <v>20</v>
      </c>
      <c r="C46" s="11" t="s">
        <v>167</v>
      </c>
      <c r="D46" s="35" t="s">
        <v>165</v>
      </c>
      <c r="E46" s="77" t="s">
        <v>169</v>
      </c>
      <c r="F46" s="118" t="s">
        <v>286</v>
      </c>
      <c r="G46" s="11" t="s">
        <v>166</v>
      </c>
      <c r="H46" s="35">
        <v>600534362</v>
      </c>
      <c r="I46" s="35" t="s">
        <v>168</v>
      </c>
      <c r="J46" s="35">
        <v>1</v>
      </c>
      <c r="K46" s="35">
        <v>5780000</v>
      </c>
      <c r="L46" s="35">
        <v>5780</v>
      </c>
    </row>
    <row r="47" spans="1:12" ht="37.5" customHeight="1" x14ac:dyDescent="0.25">
      <c r="A47" s="76" t="s">
        <v>138</v>
      </c>
      <c r="B47" s="35" t="s">
        <v>20</v>
      </c>
      <c r="C47" s="11" t="s">
        <v>167</v>
      </c>
      <c r="D47" s="35" t="s">
        <v>165</v>
      </c>
      <c r="E47" s="77" t="s">
        <v>169</v>
      </c>
      <c r="F47" s="35" t="s">
        <v>287</v>
      </c>
      <c r="G47" s="11" t="s">
        <v>166</v>
      </c>
      <c r="H47" s="35">
        <v>600534362</v>
      </c>
      <c r="I47" s="35" t="s">
        <v>168</v>
      </c>
      <c r="J47" s="35">
        <v>1</v>
      </c>
      <c r="K47" s="35">
        <v>2550000</v>
      </c>
      <c r="L47" s="35">
        <v>2550</v>
      </c>
    </row>
    <row r="48" spans="1:12" ht="37.5" customHeight="1" x14ac:dyDescent="0.25">
      <c r="A48" s="76" t="s">
        <v>139</v>
      </c>
      <c r="B48" s="35" t="s">
        <v>20</v>
      </c>
      <c r="C48" s="11" t="s">
        <v>289</v>
      </c>
      <c r="D48" s="35" t="s">
        <v>165</v>
      </c>
      <c r="E48" s="78" t="s">
        <v>174</v>
      </c>
      <c r="F48" s="35" t="s">
        <v>288</v>
      </c>
      <c r="G48" s="11" t="s">
        <v>285</v>
      </c>
      <c r="H48" s="35">
        <v>306665806</v>
      </c>
      <c r="I48" s="35" t="s">
        <v>290</v>
      </c>
      <c r="J48" s="35">
        <v>2</v>
      </c>
      <c r="K48" s="35">
        <v>3000000</v>
      </c>
      <c r="L48" s="35">
        <v>6000</v>
      </c>
    </row>
    <row r="49" spans="1:12" ht="37.5" customHeight="1" x14ac:dyDescent="0.25">
      <c r="A49" s="76" t="s">
        <v>140</v>
      </c>
      <c r="B49" s="35" t="s">
        <v>20</v>
      </c>
      <c r="C49" s="11" t="s">
        <v>293</v>
      </c>
      <c r="D49" s="35" t="s">
        <v>165</v>
      </c>
      <c r="E49" s="77" t="s">
        <v>169</v>
      </c>
      <c r="F49" s="35" t="s">
        <v>292</v>
      </c>
      <c r="G49" s="11" t="s">
        <v>291</v>
      </c>
      <c r="H49" s="35">
        <v>201678867</v>
      </c>
      <c r="I49" s="35" t="s">
        <v>168</v>
      </c>
      <c r="J49" s="35">
        <v>1</v>
      </c>
      <c r="K49" s="35">
        <v>4230000</v>
      </c>
      <c r="L49" s="35">
        <v>4230</v>
      </c>
    </row>
    <row r="50" spans="1:12" ht="37.5" customHeight="1" x14ac:dyDescent="0.25">
      <c r="A50" s="76" t="s">
        <v>141</v>
      </c>
      <c r="B50" s="35" t="s">
        <v>20</v>
      </c>
      <c r="C50" s="11" t="s">
        <v>167</v>
      </c>
      <c r="D50" s="35" t="s">
        <v>165</v>
      </c>
      <c r="E50" s="77" t="s">
        <v>169</v>
      </c>
      <c r="F50" s="35" t="s">
        <v>294</v>
      </c>
      <c r="G50" s="11" t="s">
        <v>166</v>
      </c>
      <c r="H50" s="35">
        <v>600534362</v>
      </c>
      <c r="I50" s="35" t="s">
        <v>168</v>
      </c>
      <c r="J50" s="35">
        <v>1</v>
      </c>
      <c r="K50" s="35">
        <v>1080000</v>
      </c>
      <c r="L50" s="35">
        <v>1080</v>
      </c>
    </row>
    <row r="51" spans="1:12" ht="37.5" customHeight="1" x14ac:dyDescent="0.25">
      <c r="A51" s="76" t="s">
        <v>142</v>
      </c>
      <c r="B51" s="35" t="s">
        <v>20</v>
      </c>
      <c r="C51" s="11" t="s">
        <v>296</v>
      </c>
      <c r="D51" s="35" t="s">
        <v>165</v>
      </c>
      <c r="E51" s="77" t="s">
        <v>169</v>
      </c>
      <c r="F51" s="35" t="s">
        <v>297</v>
      </c>
      <c r="G51" s="11" t="s">
        <v>295</v>
      </c>
      <c r="H51" s="35">
        <v>200638670</v>
      </c>
      <c r="I51" s="35" t="s">
        <v>168</v>
      </c>
      <c r="J51" s="35">
        <v>1</v>
      </c>
      <c r="K51" s="35">
        <v>168000</v>
      </c>
      <c r="L51" s="35">
        <v>168</v>
      </c>
    </row>
    <row r="52" spans="1:12" ht="37.5" customHeight="1" x14ac:dyDescent="0.25">
      <c r="A52" s="76" t="s">
        <v>143</v>
      </c>
      <c r="B52" s="35" t="s">
        <v>20</v>
      </c>
      <c r="C52" s="11" t="s">
        <v>299</v>
      </c>
      <c r="D52" s="35" t="s">
        <v>165</v>
      </c>
      <c r="E52" s="78" t="s">
        <v>174</v>
      </c>
      <c r="F52" s="119" t="s">
        <v>301</v>
      </c>
      <c r="G52" s="11" t="s">
        <v>298</v>
      </c>
      <c r="H52" s="35">
        <v>205101933</v>
      </c>
      <c r="I52" s="35" t="s">
        <v>175</v>
      </c>
      <c r="J52" s="35">
        <v>2000</v>
      </c>
      <c r="K52" s="35">
        <v>1650</v>
      </c>
      <c r="L52" s="35">
        <v>3300</v>
      </c>
    </row>
    <row r="53" spans="1:12" ht="37.5" customHeight="1" x14ac:dyDescent="0.25">
      <c r="A53" s="76" t="s">
        <v>144</v>
      </c>
      <c r="B53" s="35" t="s">
        <v>20</v>
      </c>
      <c r="C53" s="11" t="s">
        <v>303</v>
      </c>
      <c r="D53" s="35" t="s">
        <v>165</v>
      </c>
      <c r="E53" s="77" t="s">
        <v>169</v>
      </c>
      <c r="F53" s="35" t="s">
        <v>302</v>
      </c>
      <c r="G53" s="11" t="s">
        <v>300</v>
      </c>
      <c r="H53" s="35">
        <v>201440547</v>
      </c>
      <c r="I53" s="35" t="s">
        <v>168</v>
      </c>
      <c r="J53" s="35">
        <v>1</v>
      </c>
      <c r="K53" s="35">
        <v>3000000</v>
      </c>
      <c r="L53" s="35">
        <v>3000</v>
      </c>
    </row>
    <row r="54" spans="1:12" ht="37.5" customHeight="1" x14ac:dyDescent="0.25">
      <c r="A54" s="76" t="s">
        <v>145</v>
      </c>
      <c r="B54" s="35" t="s">
        <v>20</v>
      </c>
      <c r="C54" s="11" t="s">
        <v>167</v>
      </c>
      <c r="D54" s="35" t="s">
        <v>165</v>
      </c>
      <c r="E54" s="77" t="s">
        <v>169</v>
      </c>
      <c r="F54" s="120" t="s">
        <v>305</v>
      </c>
      <c r="G54" s="11" t="s">
        <v>304</v>
      </c>
      <c r="H54" s="35">
        <v>207170293</v>
      </c>
      <c r="I54" s="35" t="s">
        <v>168</v>
      </c>
      <c r="J54" s="35">
        <v>1</v>
      </c>
      <c r="K54" s="35">
        <v>2500000</v>
      </c>
      <c r="L54" s="35">
        <v>2500</v>
      </c>
    </row>
    <row r="55" spans="1:12" ht="37.5" customHeight="1" x14ac:dyDescent="0.25">
      <c r="A55" s="76" t="s">
        <v>146</v>
      </c>
      <c r="B55" s="35" t="s">
        <v>20</v>
      </c>
      <c r="C55" s="11" t="s">
        <v>167</v>
      </c>
      <c r="D55" s="35" t="s">
        <v>165</v>
      </c>
      <c r="E55" s="78" t="s">
        <v>174</v>
      </c>
      <c r="F55" s="35" t="s">
        <v>306</v>
      </c>
      <c r="G55" s="11" t="s">
        <v>166</v>
      </c>
      <c r="H55" s="35">
        <v>600534362</v>
      </c>
      <c r="I55" s="35" t="s">
        <v>168</v>
      </c>
      <c r="J55" s="35">
        <v>1</v>
      </c>
      <c r="K55" s="35">
        <v>5850000</v>
      </c>
      <c r="L55" s="35">
        <v>5850</v>
      </c>
    </row>
    <row r="56" spans="1:12" ht="37.5" customHeight="1" x14ac:dyDescent="0.25">
      <c r="A56" s="76" t="s">
        <v>147</v>
      </c>
      <c r="B56" s="35" t="s">
        <v>20</v>
      </c>
      <c r="C56" s="11" t="s">
        <v>307</v>
      </c>
      <c r="D56" s="35" t="s">
        <v>165</v>
      </c>
      <c r="E56" s="78" t="s">
        <v>174</v>
      </c>
      <c r="F56" s="35" t="s">
        <v>308</v>
      </c>
      <c r="G56" s="11" t="s">
        <v>298</v>
      </c>
      <c r="H56" s="35">
        <v>205101933</v>
      </c>
      <c r="I56" s="35" t="s">
        <v>185</v>
      </c>
      <c r="J56" s="35">
        <v>1932</v>
      </c>
      <c r="K56" s="35">
        <v>1860</v>
      </c>
      <c r="L56" s="35">
        <v>3593.52</v>
      </c>
    </row>
    <row r="57" spans="1:12" ht="37.5" customHeight="1" x14ac:dyDescent="0.25">
      <c r="A57" s="76" t="s">
        <v>148</v>
      </c>
      <c r="B57" s="35" t="s">
        <v>20</v>
      </c>
      <c r="C57" s="11" t="s">
        <v>311</v>
      </c>
      <c r="D57" s="35" t="s">
        <v>165</v>
      </c>
      <c r="E57" s="77" t="s">
        <v>169</v>
      </c>
      <c r="F57" s="35" t="s">
        <v>310</v>
      </c>
      <c r="G57" s="11" t="s">
        <v>309</v>
      </c>
      <c r="H57" s="35">
        <v>305638965</v>
      </c>
      <c r="I57" s="35" t="s">
        <v>168</v>
      </c>
      <c r="J57" s="35">
        <v>1</v>
      </c>
      <c r="K57" s="35">
        <v>270000000</v>
      </c>
      <c r="L57" s="35">
        <v>270000</v>
      </c>
    </row>
    <row r="58" spans="1:12" ht="37.5" customHeight="1" x14ac:dyDescent="0.25">
      <c r="A58" s="76" t="s">
        <v>149</v>
      </c>
      <c r="B58" s="35" t="s">
        <v>20</v>
      </c>
      <c r="C58" s="11" t="s">
        <v>313</v>
      </c>
      <c r="D58" s="35" t="s">
        <v>165</v>
      </c>
      <c r="E58" s="77" t="s">
        <v>169</v>
      </c>
      <c r="F58" s="35" t="s">
        <v>317</v>
      </c>
      <c r="G58" s="11" t="s">
        <v>312</v>
      </c>
      <c r="H58" s="35">
        <v>202898940</v>
      </c>
      <c r="I58" s="35" t="s">
        <v>314</v>
      </c>
      <c r="J58" s="35">
        <v>1000</v>
      </c>
      <c r="K58" s="35">
        <v>2070</v>
      </c>
      <c r="L58" s="35">
        <v>2070</v>
      </c>
    </row>
    <row r="59" spans="1:12" ht="37.5" customHeight="1" x14ac:dyDescent="0.25">
      <c r="A59" s="76" t="s">
        <v>150</v>
      </c>
      <c r="B59" s="35" t="s">
        <v>20</v>
      </c>
      <c r="C59" s="11" t="s">
        <v>318</v>
      </c>
      <c r="D59" s="35" t="s">
        <v>165</v>
      </c>
      <c r="E59" s="35" t="s">
        <v>323</v>
      </c>
      <c r="F59" s="35" t="s">
        <v>319</v>
      </c>
      <c r="G59" s="11" t="s">
        <v>315</v>
      </c>
      <c r="H59" s="35">
        <v>307387233</v>
      </c>
      <c r="I59" s="35" t="s">
        <v>316</v>
      </c>
      <c r="J59" s="35">
        <v>2</v>
      </c>
      <c r="K59" s="35">
        <v>985000</v>
      </c>
      <c r="L59" s="35">
        <v>1970</v>
      </c>
    </row>
    <row r="60" spans="1:12" ht="48" customHeight="1" x14ac:dyDescent="0.25">
      <c r="A60" s="76" t="s">
        <v>151</v>
      </c>
      <c r="B60" s="35" t="s">
        <v>20</v>
      </c>
      <c r="C60" s="11" t="s">
        <v>322</v>
      </c>
      <c r="D60" s="35" t="s">
        <v>165</v>
      </c>
      <c r="E60" s="35" t="s">
        <v>323</v>
      </c>
      <c r="F60" s="35" t="s">
        <v>321</v>
      </c>
      <c r="G60" s="11" t="s">
        <v>320</v>
      </c>
      <c r="H60" s="35">
        <v>203366731</v>
      </c>
      <c r="I60" s="35" t="s">
        <v>290</v>
      </c>
      <c r="J60" s="35">
        <v>7</v>
      </c>
      <c r="K60" s="35">
        <v>766000</v>
      </c>
      <c r="L60" s="35">
        <v>5362</v>
      </c>
    </row>
    <row r="61" spans="1:12" ht="37.5" customHeight="1" x14ac:dyDescent="0.25">
      <c r="A61" s="76" t="s">
        <v>152</v>
      </c>
      <c r="B61" s="35" t="s">
        <v>20</v>
      </c>
      <c r="C61" s="11" t="s">
        <v>307</v>
      </c>
      <c r="D61" s="35" t="s">
        <v>165</v>
      </c>
      <c r="E61" s="78" t="s">
        <v>174</v>
      </c>
      <c r="F61" s="35" t="s">
        <v>324</v>
      </c>
      <c r="G61" s="11" t="s">
        <v>298</v>
      </c>
      <c r="H61" s="35">
        <v>205101933</v>
      </c>
      <c r="I61" s="35" t="s">
        <v>185</v>
      </c>
      <c r="J61" s="35">
        <v>3000</v>
      </c>
      <c r="K61" s="35">
        <v>1860</v>
      </c>
      <c r="L61" s="35">
        <v>5580</v>
      </c>
    </row>
    <row r="62" spans="1:12" ht="37.5" customHeight="1" x14ac:dyDescent="0.25">
      <c r="A62" s="76" t="s">
        <v>153</v>
      </c>
      <c r="B62" s="35" t="s">
        <v>20</v>
      </c>
      <c r="C62" s="11" t="s">
        <v>326</v>
      </c>
      <c r="D62" s="35" t="s">
        <v>165</v>
      </c>
      <c r="E62" s="78" t="s">
        <v>174</v>
      </c>
      <c r="F62" s="35" t="s">
        <v>327</v>
      </c>
      <c r="G62" s="11" t="s">
        <v>325</v>
      </c>
      <c r="H62" s="35">
        <v>302638453</v>
      </c>
      <c r="I62" s="35" t="s">
        <v>185</v>
      </c>
      <c r="J62" s="35">
        <v>50</v>
      </c>
      <c r="K62" s="35">
        <v>18000</v>
      </c>
      <c r="L62" s="35">
        <v>900</v>
      </c>
    </row>
    <row r="63" spans="1:12" ht="37.5" customHeight="1" x14ac:dyDescent="0.25">
      <c r="A63" s="76" t="s">
        <v>154</v>
      </c>
      <c r="B63" s="35" t="s">
        <v>20</v>
      </c>
      <c r="C63" s="11" t="s">
        <v>307</v>
      </c>
      <c r="D63" s="35" t="s">
        <v>165</v>
      </c>
      <c r="E63" s="78" t="s">
        <v>174</v>
      </c>
      <c r="F63" s="35" t="s">
        <v>328</v>
      </c>
      <c r="G63" s="11" t="s">
        <v>298</v>
      </c>
      <c r="H63" s="35">
        <v>205101933</v>
      </c>
      <c r="I63" s="35" t="s">
        <v>185</v>
      </c>
      <c r="J63" s="35">
        <v>1110</v>
      </c>
      <c r="K63" s="35">
        <v>1860</v>
      </c>
      <c r="L63" s="35">
        <v>2064.6</v>
      </c>
    </row>
    <row r="64" spans="1:12" ht="37.5" customHeight="1" x14ac:dyDescent="0.25">
      <c r="A64" s="76" t="s">
        <v>155</v>
      </c>
      <c r="B64" s="35" t="s">
        <v>20</v>
      </c>
      <c r="C64" s="11" t="s">
        <v>332</v>
      </c>
      <c r="D64" s="35" t="s">
        <v>165</v>
      </c>
      <c r="E64" s="35" t="s">
        <v>331</v>
      </c>
      <c r="F64" s="35" t="s">
        <v>330</v>
      </c>
      <c r="G64" s="11" t="s">
        <v>329</v>
      </c>
      <c r="H64" s="35">
        <v>305907639</v>
      </c>
      <c r="I64" s="35" t="s">
        <v>185</v>
      </c>
      <c r="J64" s="35">
        <v>1</v>
      </c>
      <c r="K64" s="35">
        <v>8975694</v>
      </c>
      <c r="L64" s="35">
        <v>8975.6939999999995</v>
      </c>
    </row>
    <row r="65" spans="1:12" ht="37.5" customHeight="1" x14ac:dyDescent="0.25">
      <c r="A65" s="76" t="s">
        <v>156</v>
      </c>
      <c r="B65" s="35" t="s">
        <v>20</v>
      </c>
      <c r="C65" s="11" t="s">
        <v>318</v>
      </c>
      <c r="D65" s="35" t="s">
        <v>165</v>
      </c>
      <c r="E65" s="35" t="s">
        <v>323</v>
      </c>
      <c r="F65" s="35" t="s">
        <v>334</v>
      </c>
      <c r="G65" s="11" t="s">
        <v>333</v>
      </c>
      <c r="H65" s="35">
        <v>205804019</v>
      </c>
      <c r="I65" s="35" t="s">
        <v>316</v>
      </c>
      <c r="J65" s="35">
        <v>1</v>
      </c>
      <c r="K65" s="35">
        <v>1658000</v>
      </c>
      <c r="L65" s="35">
        <v>1658</v>
      </c>
    </row>
    <row r="66" spans="1:12" ht="37.5" customHeight="1" x14ac:dyDescent="0.25">
      <c r="A66" s="76" t="s">
        <v>157</v>
      </c>
      <c r="B66" s="35" t="s">
        <v>20</v>
      </c>
      <c r="C66" s="11" t="s">
        <v>337</v>
      </c>
      <c r="D66" s="35" t="s">
        <v>165</v>
      </c>
      <c r="E66" s="78" t="s">
        <v>174</v>
      </c>
      <c r="F66" s="35" t="s">
        <v>336</v>
      </c>
      <c r="G66" s="11" t="s">
        <v>335</v>
      </c>
      <c r="H66" s="35">
        <v>304415950</v>
      </c>
      <c r="I66" s="35" t="s">
        <v>290</v>
      </c>
      <c r="J66" s="35">
        <v>2</v>
      </c>
      <c r="K66" s="35">
        <v>369900</v>
      </c>
      <c r="L66" s="35">
        <v>739.8</v>
      </c>
    </row>
    <row r="67" spans="1:12" ht="37.5" customHeight="1" x14ac:dyDescent="0.25">
      <c r="A67" s="76" t="s">
        <v>158</v>
      </c>
      <c r="B67" s="35" t="s">
        <v>20</v>
      </c>
      <c r="C67" s="11" t="s">
        <v>340</v>
      </c>
      <c r="D67" s="35" t="s">
        <v>165</v>
      </c>
      <c r="E67" s="77" t="s">
        <v>169</v>
      </c>
      <c r="F67" s="35" t="s">
        <v>339</v>
      </c>
      <c r="G67" s="11" t="s">
        <v>291</v>
      </c>
      <c r="H67" s="35">
        <v>201678867</v>
      </c>
      <c r="I67" s="35" t="s">
        <v>338</v>
      </c>
      <c r="J67" s="35">
        <v>122</v>
      </c>
      <c r="K67" s="35">
        <v>162997.54999999999</v>
      </c>
      <c r="L67" s="35">
        <v>19885.7</v>
      </c>
    </row>
    <row r="68" spans="1:12" ht="37.5" customHeight="1" x14ac:dyDescent="0.25">
      <c r="A68" s="76" t="s">
        <v>159</v>
      </c>
      <c r="B68" s="35" t="s">
        <v>20</v>
      </c>
      <c r="C68" s="11" t="s">
        <v>167</v>
      </c>
      <c r="D68" s="35" t="s">
        <v>165</v>
      </c>
      <c r="E68" s="77" t="s">
        <v>169</v>
      </c>
      <c r="F68" s="35" t="s">
        <v>342</v>
      </c>
      <c r="G68" s="11" t="s">
        <v>341</v>
      </c>
      <c r="H68" s="35">
        <v>600534362</v>
      </c>
      <c r="I68" s="35" t="s">
        <v>168</v>
      </c>
      <c r="J68" s="35">
        <v>1</v>
      </c>
      <c r="K68" s="35">
        <v>40774000</v>
      </c>
      <c r="L68" s="35">
        <v>40774</v>
      </c>
    </row>
    <row r="69" spans="1:12" ht="37.5" customHeight="1" x14ac:dyDescent="0.25">
      <c r="A69" s="76" t="s">
        <v>160</v>
      </c>
      <c r="B69" s="35" t="s">
        <v>20</v>
      </c>
      <c r="C69" s="11" t="s">
        <v>345</v>
      </c>
      <c r="D69" s="35" t="s">
        <v>165</v>
      </c>
      <c r="E69" s="77" t="s">
        <v>169</v>
      </c>
      <c r="F69" s="35" t="s">
        <v>344</v>
      </c>
      <c r="G69" s="11" t="s">
        <v>343</v>
      </c>
      <c r="H69" s="35">
        <v>207027936</v>
      </c>
      <c r="I69" s="35" t="s">
        <v>168</v>
      </c>
      <c r="J69" s="35">
        <v>1</v>
      </c>
      <c r="K69" s="35">
        <v>1528000</v>
      </c>
      <c r="L69" s="35">
        <v>1528</v>
      </c>
    </row>
    <row r="70" spans="1:12" ht="37.5" customHeight="1" x14ac:dyDescent="0.25">
      <c r="A70" s="76" t="s">
        <v>161</v>
      </c>
      <c r="B70" s="35" t="s">
        <v>20</v>
      </c>
      <c r="C70" s="11" t="s">
        <v>167</v>
      </c>
      <c r="D70" s="35" t="s">
        <v>165</v>
      </c>
      <c r="E70" s="77" t="s">
        <v>169</v>
      </c>
      <c r="F70" s="35" t="s">
        <v>346</v>
      </c>
      <c r="G70" s="11" t="s">
        <v>304</v>
      </c>
      <c r="H70" s="35">
        <v>207170293</v>
      </c>
      <c r="I70" s="35" t="s">
        <v>168</v>
      </c>
      <c r="J70" s="35">
        <v>1</v>
      </c>
      <c r="K70" s="35">
        <v>500000</v>
      </c>
      <c r="L70" s="35">
        <v>500</v>
      </c>
    </row>
    <row r="71" spans="1:12" ht="37.5" customHeight="1" x14ac:dyDescent="0.25">
      <c r="A71" s="76" t="s">
        <v>162</v>
      </c>
      <c r="B71" s="35" t="s">
        <v>20</v>
      </c>
      <c r="C71" s="11" t="s">
        <v>296</v>
      </c>
      <c r="D71" s="35" t="s">
        <v>165</v>
      </c>
      <c r="E71" s="77" t="s">
        <v>169</v>
      </c>
      <c r="F71" s="35" t="s">
        <v>349</v>
      </c>
      <c r="G71" s="11" t="s">
        <v>347</v>
      </c>
      <c r="H71" s="35">
        <v>200638670</v>
      </c>
      <c r="I71" s="35" t="s">
        <v>168</v>
      </c>
      <c r="J71" s="35">
        <v>1</v>
      </c>
      <c r="K71" s="35">
        <v>168000</v>
      </c>
      <c r="L71" s="35">
        <v>168</v>
      </c>
    </row>
    <row r="72" spans="1:12" ht="37.5" customHeight="1" x14ac:dyDescent="0.25">
      <c r="A72" s="76" t="s">
        <v>163</v>
      </c>
      <c r="B72" s="35" t="s">
        <v>20</v>
      </c>
      <c r="C72" s="11" t="s">
        <v>350</v>
      </c>
      <c r="D72" s="35" t="s">
        <v>165</v>
      </c>
      <c r="E72" s="77" t="s">
        <v>169</v>
      </c>
      <c r="F72" s="35" t="s">
        <v>351</v>
      </c>
      <c r="G72" s="11" t="s">
        <v>348</v>
      </c>
      <c r="H72" s="35">
        <v>206968834</v>
      </c>
      <c r="I72" s="35" t="s">
        <v>168</v>
      </c>
      <c r="J72" s="35">
        <v>1</v>
      </c>
      <c r="K72" s="35">
        <v>5707800</v>
      </c>
      <c r="L72" s="35">
        <v>5707.8</v>
      </c>
    </row>
    <row r="73" spans="1:12" ht="37.5" customHeight="1" x14ac:dyDescent="0.25">
      <c r="A73" s="76" t="s">
        <v>164</v>
      </c>
      <c r="B73" s="35" t="s">
        <v>20</v>
      </c>
      <c r="C73" s="11" t="s">
        <v>352</v>
      </c>
      <c r="D73" s="35" t="s">
        <v>165</v>
      </c>
      <c r="E73" s="77" t="s">
        <v>169</v>
      </c>
      <c r="F73" s="35" t="s">
        <v>353</v>
      </c>
      <c r="G73" s="11" t="s">
        <v>354</v>
      </c>
      <c r="H73" s="35">
        <v>203366731</v>
      </c>
      <c r="I73" s="35" t="s">
        <v>168</v>
      </c>
      <c r="J73" s="35">
        <v>1</v>
      </c>
      <c r="K73" s="35">
        <v>1572320</v>
      </c>
      <c r="L73" s="35">
        <v>1572.3</v>
      </c>
    </row>
    <row r="74" spans="1:12" ht="37.5" customHeight="1" x14ac:dyDescent="0.25">
      <c r="A74" s="76" t="s">
        <v>475</v>
      </c>
      <c r="B74" s="127" t="s">
        <v>21</v>
      </c>
      <c r="C74" s="129" t="s">
        <v>532</v>
      </c>
      <c r="D74" s="35" t="s">
        <v>171</v>
      </c>
      <c r="E74" s="128" t="s">
        <v>174</v>
      </c>
      <c r="F74" s="127" t="s">
        <v>533</v>
      </c>
      <c r="G74" s="126" t="s">
        <v>514</v>
      </c>
      <c r="H74" s="127">
        <v>306089114</v>
      </c>
      <c r="I74" s="127" t="s">
        <v>360</v>
      </c>
      <c r="J74" s="127">
        <v>50</v>
      </c>
      <c r="K74" s="127">
        <v>23500</v>
      </c>
      <c r="L74" s="127">
        <v>1175</v>
      </c>
    </row>
    <row r="75" spans="1:12" ht="37.5" customHeight="1" x14ac:dyDescent="0.25">
      <c r="A75" s="76" t="s">
        <v>476</v>
      </c>
      <c r="B75" s="127" t="s">
        <v>21</v>
      </c>
      <c r="C75" s="126" t="s">
        <v>535</v>
      </c>
      <c r="D75" s="35" t="s">
        <v>171</v>
      </c>
      <c r="E75" s="128" t="s">
        <v>536</v>
      </c>
      <c r="F75" s="127" t="s">
        <v>534</v>
      </c>
      <c r="G75" s="126" t="s">
        <v>446</v>
      </c>
      <c r="H75" s="127">
        <v>305236406</v>
      </c>
      <c r="I75" s="127" t="s">
        <v>290</v>
      </c>
      <c r="J75" s="127">
        <v>20</v>
      </c>
      <c r="K75" s="127">
        <v>7800</v>
      </c>
      <c r="L75" s="127">
        <v>1560</v>
      </c>
    </row>
    <row r="76" spans="1:12" ht="37.5" customHeight="1" x14ac:dyDescent="0.25">
      <c r="A76" s="76" t="s">
        <v>477</v>
      </c>
      <c r="B76" s="127" t="s">
        <v>21</v>
      </c>
      <c r="C76" s="126" t="s">
        <v>537</v>
      </c>
      <c r="D76" s="35" t="s">
        <v>171</v>
      </c>
      <c r="E76" s="128" t="s">
        <v>174</v>
      </c>
      <c r="F76" s="127" t="s">
        <v>538</v>
      </c>
      <c r="G76" s="126" t="s">
        <v>515</v>
      </c>
      <c r="H76" s="127">
        <v>305896504</v>
      </c>
      <c r="I76" s="127" t="s">
        <v>360</v>
      </c>
      <c r="J76" s="127">
        <v>100</v>
      </c>
      <c r="K76" s="127">
        <v>9700</v>
      </c>
      <c r="L76" s="127">
        <v>970</v>
      </c>
    </row>
    <row r="77" spans="1:12" ht="37.5" customHeight="1" x14ac:dyDescent="0.25">
      <c r="A77" s="76" t="s">
        <v>478</v>
      </c>
      <c r="B77" s="127" t="s">
        <v>21</v>
      </c>
      <c r="C77" s="126" t="s">
        <v>539</v>
      </c>
      <c r="D77" s="35" t="s">
        <v>171</v>
      </c>
      <c r="E77" s="128" t="s">
        <v>174</v>
      </c>
      <c r="F77" s="127" t="s">
        <v>540</v>
      </c>
      <c r="G77" s="126" t="s">
        <v>516</v>
      </c>
      <c r="H77" s="127">
        <v>206782767</v>
      </c>
      <c r="I77" s="127" t="s">
        <v>360</v>
      </c>
      <c r="J77" s="127">
        <v>55</v>
      </c>
      <c r="K77" s="127">
        <v>43930</v>
      </c>
      <c r="L77" s="127">
        <v>2416.1999999999998</v>
      </c>
    </row>
    <row r="78" spans="1:12" ht="37.5" customHeight="1" x14ac:dyDescent="0.25">
      <c r="A78" s="76" t="s">
        <v>479</v>
      </c>
      <c r="B78" s="127" t="s">
        <v>21</v>
      </c>
      <c r="C78" s="126" t="s">
        <v>539</v>
      </c>
      <c r="D78" s="35" t="s">
        <v>171</v>
      </c>
      <c r="E78" s="128" t="s">
        <v>174</v>
      </c>
      <c r="F78" s="127" t="s">
        <v>541</v>
      </c>
      <c r="G78" s="126" t="s">
        <v>358</v>
      </c>
      <c r="H78" s="127">
        <v>202660390</v>
      </c>
      <c r="I78" s="127" t="s">
        <v>360</v>
      </c>
      <c r="J78" s="127">
        <v>100</v>
      </c>
      <c r="K78" s="127">
        <v>26155</v>
      </c>
      <c r="L78" s="127">
        <v>2615.5</v>
      </c>
    </row>
    <row r="79" spans="1:12" ht="58.5" customHeight="1" x14ac:dyDescent="0.25">
      <c r="A79" s="76" t="s">
        <v>480</v>
      </c>
      <c r="B79" s="127" t="s">
        <v>21</v>
      </c>
      <c r="C79" s="126" t="s">
        <v>542</v>
      </c>
      <c r="D79" s="35" t="s">
        <v>171</v>
      </c>
      <c r="E79" s="35" t="s">
        <v>331</v>
      </c>
      <c r="F79" s="127" t="s">
        <v>543</v>
      </c>
      <c r="G79" s="126" t="s">
        <v>517</v>
      </c>
      <c r="H79" s="127">
        <v>305109680</v>
      </c>
      <c r="I79" s="127" t="s">
        <v>290</v>
      </c>
      <c r="J79" s="127">
        <v>19</v>
      </c>
      <c r="K79" s="127">
        <v>260000</v>
      </c>
      <c r="L79" s="127">
        <v>4940</v>
      </c>
    </row>
    <row r="80" spans="1:12" ht="37.5" customHeight="1" x14ac:dyDescent="0.25">
      <c r="A80" s="76" t="s">
        <v>481</v>
      </c>
      <c r="B80" s="127" t="s">
        <v>21</v>
      </c>
      <c r="C80" s="126" t="s">
        <v>544</v>
      </c>
      <c r="D80" s="35" t="s">
        <v>171</v>
      </c>
      <c r="E80" s="128" t="s">
        <v>174</v>
      </c>
      <c r="F80" s="127" t="s">
        <v>545</v>
      </c>
      <c r="G80" s="126" t="s">
        <v>518</v>
      </c>
      <c r="H80" s="127">
        <v>305284704</v>
      </c>
      <c r="I80" s="127" t="s">
        <v>290</v>
      </c>
      <c r="J80" s="127">
        <v>12</v>
      </c>
      <c r="K80" s="127">
        <v>17000</v>
      </c>
      <c r="L80" s="127">
        <v>204</v>
      </c>
    </row>
    <row r="81" spans="1:12" ht="37.5" customHeight="1" x14ac:dyDescent="0.25">
      <c r="A81" s="76" t="s">
        <v>482</v>
      </c>
      <c r="B81" s="127" t="s">
        <v>21</v>
      </c>
      <c r="C81" s="126" t="s">
        <v>546</v>
      </c>
      <c r="D81" s="35" t="s">
        <v>171</v>
      </c>
      <c r="E81" s="128" t="s">
        <v>174</v>
      </c>
      <c r="F81" s="127" t="s">
        <v>547</v>
      </c>
      <c r="G81" s="126" t="s">
        <v>435</v>
      </c>
      <c r="H81" s="127">
        <v>307485222</v>
      </c>
      <c r="I81" s="127" t="s">
        <v>548</v>
      </c>
      <c r="J81" s="127">
        <v>60</v>
      </c>
      <c r="K81" s="127">
        <v>8890</v>
      </c>
      <c r="L81" s="127">
        <v>533.4</v>
      </c>
    </row>
    <row r="82" spans="1:12" ht="37.5" customHeight="1" x14ac:dyDescent="0.25">
      <c r="A82" s="76" t="s">
        <v>483</v>
      </c>
      <c r="B82" s="127" t="s">
        <v>21</v>
      </c>
      <c r="C82" s="126" t="s">
        <v>568</v>
      </c>
      <c r="D82" s="35" t="s">
        <v>171</v>
      </c>
      <c r="E82" s="128" t="s">
        <v>174</v>
      </c>
      <c r="F82" s="127" t="s">
        <v>569</v>
      </c>
      <c r="G82" s="126" t="s">
        <v>519</v>
      </c>
      <c r="H82" s="127">
        <v>306590995</v>
      </c>
      <c r="I82" s="127" t="s">
        <v>290</v>
      </c>
      <c r="J82" s="127">
        <v>10</v>
      </c>
      <c r="K82" s="127">
        <v>79998</v>
      </c>
      <c r="L82" s="127">
        <v>799.9</v>
      </c>
    </row>
    <row r="83" spans="1:12" ht="37.5" customHeight="1" x14ac:dyDescent="0.25">
      <c r="A83" s="76" t="s">
        <v>484</v>
      </c>
      <c r="B83" s="127" t="s">
        <v>21</v>
      </c>
      <c r="C83" s="126" t="s">
        <v>570</v>
      </c>
      <c r="D83" s="35" t="s">
        <v>171</v>
      </c>
      <c r="E83" s="128" t="s">
        <v>174</v>
      </c>
      <c r="F83" s="127" t="s">
        <v>571</v>
      </c>
      <c r="G83" s="126" t="s">
        <v>520</v>
      </c>
      <c r="H83" s="127">
        <v>307677591</v>
      </c>
      <c r="I83" s="127" t="s">
        <v>290</v>
      </c>
      <c r="J83" s="127">
        <v>2</v>
      </c>
      <c r="K83" s="127">
        <v>171111</v>
      </c>
      <c r="L83" s="127">
        <v>342.2</v>
      </c>
    </row>
    <row r="84" spans="1:12" ht="37.5" customHeight="1" x14ac:dyDescent="0.25">
      <c r="A84" s="76" t="s">
        <v>485</v>
      </c>
      <c r="B84" s="127" t="s">
        <v>21</v>
      </c>
      <c r="C84" s="126" t="s">
        <v>572</v>
      </c>
      <c r="D84" s="35" t="s">
        <v>171</v>
      </c>
      <c r="E84" s="128" t="s">
        <v>174</v>
      </c>
      <c r="F84" s="127" t="s">
        <v>573</v>
      </c>
      <c r="G84" s="126" t="s">
        <v>521</v>
      </c>
      <c r="H84" s="127">
        <v>307027086</v>
      </c>
      <c r="I84" s="127" t="s">
        <v>574</v>
      </c>
      <c r="J84" s="127">
        <v>15</v>
      </c>
      <c r="K84" s="127">
        <v>10201</v>
      </c>
      <c r="L84" s="127">
        <v>153</v>
      </c>
    </row>
    <row r="85" spans="1:12" ht="37.5" customHeight="1" x14ac:dyDescent="0.25">
      <c r="A85" s="76" t="s">
        <v>486</v>
      </c>
      <c r="B85" s="127" t="s">
        <v>21</v>
      </c>
      <c r="C85" s="126" t="s">
        <v>575</v>
      </c>
      <c r="D85" s="35" t="s">
        <v>171</v>
      </c>
      <c r="E85" s="128" t="s">
        <v>174</v>
      </c>
      <c r="F85" s="127" t="s">
        <v>576</v>
      </c>
      <c r="G85" s="126" t="s">
        <v>522</v>
      </c>
      <c r="H85" s="127">
        <v>307673660</v>
      </c>
      <c r="I85" s="127" t="s">
        <v>290</v>
      </c>
      <c r="J85" s="127">
        <v>15</v>
      </c>
      <c r="K85" s="127">
        <v>7500</v>
      </c>
      <c r="L85" s="127">
        <v>112.5</v>
      </c>
    </row>
    <row r="86" spans="1:12" ht="37.5" customHeight="1" x14ac:dyDescent="0.25">
      <c r="A86" s="76" t="s">
        <v>487</v>
      </c>
      <c r="B86" s="127" t="s">
        <v>21</v>
      </c>
      <c r="C86" s="126" t="s">
        <v>577</v>
      </c>
      <c r="D86" s="35" t="s">
        <v>171</v>
      </c>
      <c r="E86" s="128" t="s">
        <v>174</v>
      </c>
      <c r="F86" s="127" t="s">
        <v>578</v>
      </c>
      <c r="G86" s="126" t="s">
        <v>516</v>
      </c>
      <c r="H86" s="127">
        <v>206782767</v>
      </c>
      <c r="I86" s="127" t="s">
        <v>290</v>
      </c>
      <c r="J86" s="127">
        <v>30</v>
      </c>
      <c r="K86" s="127">
        <v>8050</v>
      </c>
      <c r="L86" s="127">
        <v>241.5</v>
      </c>
    </row>
    <row r="87" spans="1:12" ht="37.5" customHeight="1" x14ac:dyDescent="0.25">
      <c r="A87" s="76" t="s">
        <v>488</v>
      </c>
      <c r="B87" s="127" t="s">
        <v>21</v>
      </c>
      <c r="C87" s="126" t="s">
        <v>577</v>
      </c>
      <c r="D87" s="35" t="s">
        <v>171</v>
      </c>
      <c r="E87" s="128" t="s">
        <v>174</v>
      </c>
      <c r="F87" s="127" t="s">
        <v>579</v>
      </c>
      <c r="G87" s="126" t="s">
        <v>522</v>
      </c>
      <c r="H87" s="127">
        <v>307673660</v>
      </c>
      <c r="I87" s="127" t="s">
        <v>290</v>
      </c>
      <c r="J87" s="127">
        <v>30</v>
      </c>
      <c r="K87" s="127">
        <v>15900</v>
      </c>
      <c r="L87" s="127">
        <v>477</v>
      </c>
    </row>
    <row r="88" spans="1:12" ht="37.5" customHeight="1" x14ac:dyDescent="0.25">
      <c r="A88" s="76" t="s">
        <v>489</v>
      </c>
      <c r="B88" s="127" t="s">
        <v>21</v>
      </c>
      <c r="C88" s="126" t="s">
        <v>580</v>
      </c>
      <c r="D88" s="35" t="s">
        <v>171</v>
      </c>
      <c r="E88" s="128" t="s">
        <v>174</v>
      </c>
      <c r="F88" s="127" t="s">
        <v>581</v>
      </c>
      <c r="G88" s="126" t="s">
        <v>523</v>
      </c>
      <c r="H88" s="127">
        <v>308515318</v>
      </c>
      <c r="I88" s="127" t="s">
        <v>290</v>
      </c>
      <c r="J88" s="127">
        <v>5</v>
      </c>
      <c r="K88" s="127">
        <v>205000</v>
      </c>
      <c r="L88" s="127">
        <v>1025</v>
      </c>
    </row>
    <row r="89" spans="1:12" ht="37.5" customHeight="1" x14ac:dyDescent="0.25">
      <c r="A89" s="76" t="s">
        <v>490</v>
      </c>
      <c r="B89" s="127" t="s">
        <v>21</v>
      </c>
      <c r="C89" s="126" t="s">
        <v>580</v>
      </c>
      <c r="D89" s="35" t="s">
        <v>171</v>
      </c>
      <c r="E89" s="128" t="s">
        <v>174</v>
      </c>
      <c r="F89" s="127" t="s">
        <v>582</v>
      </c>
      <c r="G89" s="126" t="s">
        <v>524</v>
      </c>
      <c r="H89" s="127">
        <v>305859445</v>
      </c>
      <c r="I89" s="127" t="s">
        <v>290</v>
      </c>
      <c r="J89" s="127">
        <v>20</v>
      </c>
      <c r="K89" s="127">
        <v>17800</v>
      </c>
      <c r="L89" s="127">
        <v>356</v>
      </c>
    </row>
    <row r="90" spans="1:12" ht="37.5" customHeight="1" x14ac:dyDescent="0.25">
      <c r="A90" s="76" t="s">
        <v>491</v>
      </c>
      <c r="B90" s="127" t="s">
        <v>21</v>
      </c>
      <c r="C90" s="126" t="s">
        <v>583</v>
      </c>
      <c r="D90" s="35" t="s">
        <v>171</v>
      </c>
      <c r="E90" s="128" t="s">
        <v>174</v>
      </c>
      <c r="F90" s="127" t="s">
        <v>584</v>
      </c>
      <c r="G90" s="126" t="s">
        <v>525</v>
      </c>
      <c r="H90" s="127">
        <v>307957489</v>
      </c>
      <c r="I90" s="127" t="s">
        <v>290</v>
      </c>
      <c r="J90" s="127">
        <v>5</v>
      </c>
      <c r="K90" s="127">
        <v>44444</v>
      </c>
      <c r="L90" s="127">
        <v>222.2</v>
      </c>
    </row>
    <row r="91" spans="1:12" ht="42" customHeight="1" x14ac:dyDescent="0.25">
      <c r="A91" s="76" t="s">
        <v>492</v>
      </c>
      <c r="B91" s="127" t="s">
        <v>21</v>
      </c>
      <c r="C91" s="126" t="s">
        <v>585</v>
      </c>
      <c r="D91" s="35" t="s">
        <v>171</v>
      </c>
      <c r="E91" s="128" t="s">
        <v>174</v>
      </c>
      <c r="F91" s="127" t="s">
        <v>586</v>
      </c>
      <c r="G91" s="126" t="s">
        <v>526</v>
      </c>
      <c r="H91" s="127">
        <v>307431606</v>
      </c>
      <c r="I91" s="127" t="s">
        <v>290</v>
      </c>
      <c r="J91" s="127">
        <v>8</v>
      </c>
      <c r="K91" s="127">
        <v>101000</v>
      </c>
      <c r="L91" s="127">
        <v>808</v>
      </c>
    </row>
    <row r="92" spans="1:12" ht="37.5" customHeight="1" x14ac:dyDescent="0.25">
      <c r="A92" s="76" t="s">
        <v>493</v>
      </c>
      <c r="B92" s="127" t="s">
        <v>21</v>
      </c>
      <c r="C92" s="126" t="s">
        <v>587</v>
      </c>
      <c r="D92" s="35" t="s">
        <v>171</v>
      </c>
      <c r="E92" s="128" t="s">
        <v>174</v>
      </c>
      <c r="F92" s="127" t="s">
        <v>588</v>
      </c>
      <c r="G92" s="126" t="s">
        <v>527</v>
      </c>
      <c r="H92" s="127">
        <v>307456241</v>
      </c>
      <c r="I92" s="127" t="s">
        <v>290</v>
      </c>
      <c r="J92" s="127">
        <v>2</v>
      </c>
      <c r="K92" s="127">
        <v>291000</v>
      </c>
      <c r="L92" s="127">
        <v>582</v>
      </c>
    </row>
    <row r="93" spans="1:12" ht="37.5" customHeight="1" x14ac:dyDescent="0.25">
      <c r="A93" s="76" t="s">
        <v>494</v>
      </c>
      <c r="B93" s="127" t="s">
        <v>21</v>
      </c>
      <c r="C93" s="126" t="s">
        <v>587</v>
      </c>
      <c r="D93" s="35" t="s">
        <v>171</v>
      </c>
      <c r="E93" s="128" t="s">
        <v>174</v>
      </c>
      <c r="F93" s="127" t="s">
        <v>589</v>
      </c>
      <c r="G93" s="126" t="s">
        <v>528</v>
      </c>
      <c r="H93" s="127">
        <v>305884788</v>
      </c>
      <c r="I93" s="127" t="s">
        <v>290</v>
      </c>
      <c r="J93" s="127">
        <v>2</v>
      </c>
      <c r="K93" s="127">
        <v>288000</v>
      </c>
      <c r="L93" s="127">
        <v>576</v>
      </c>
    </row>
    <row r="94" spans="1:12" ht="37.5" customHeight="1" x14ac:dyDescent="0.25">
      <c r="A94" s="76" t="s">
        <v>495</v>
      </c>
      <c r="B94" s="127" t="s">
        <v>21</v>
      </c>
      <c r="C94" s="126" t="s">
        <v>590</v>
      </c>
      <c r="D94" s="35" t="s">
        <v>171</v>
      </c>
      <c r="E94" s="128" t="s">
        <v>174</v>
      </c>
      <c r="F94" s="127" t="s">
        <v>591</v>
      </c>
      <c r="G94" s="126" t="s">
        <v>518</v>
      </c>
      <c r="H94" s="127">
        <v>305284704</v>
      </c>
      <c r="I94" s="127" t="s">
        <v>290</v>
      </c>
      <c r="J94" s="127">
        <v>10</v>
      </c>
      <c r="K94" s="127">
        <v>84000</v>
      </c>
      <c r="L94" s="127">
        <v>840</v>
      </c>
    </row>
    <row r="95" spans="1:12" ht="37.5" customHeight="1" x14ac:dyDescent="0.25">
      <c r="A95" s="76" t="s">
        <v>496</v>
      </c>
      <c r="B95" s="127" t="s">
        <v>21</v>
      </c>
      <c r="C95" s="126" t="s">
        <v>592</v>
      </c>
      <c r="D95" s="35" t="s">
        <v>171</v>
      </c>
      <c r="E95" s="128" t="s">
        <v>174</v>
      </c>
      <c r="F95" s="127" t="s">
        <v>593</v>
      </c>
      <c r="G95" s="126" t="s">
        <v>514</v>
      </c>
      <c r="H95" s="127">
        <v>306089114</v>
      </c>
      <c r="I95" s="127" t="s">
        <v>290</v>
      </c>
      <c r="J95" s="127">
        <v>4</v>
      </c>
      <c r="K95" s="127">
        <v>490000</v>
      </c>
      <c r="L95" s="127">
        <v>1960</v>
      </c>
    </row>
    <row r="96" spans="1:12" ht="37.5" customHeight="1" x14ac:dyDescent="0.25">
      <c r="A96" s="76" t="s">
        <v>497</v>
      </c>
      <c r="B96" s="127" t="s">
        <v>21</v>
      </c>
      <c r="C96" s="126" t="s">
        <v>595</v>
      </c>
      <c r="D96" s="35" t="s">
        <v>171</v>
      </c>
      <c r="E96" s="128" t="s">
        <v>536</v>
      </c>
      <c r="F96" s="127" t="s">
        <v>594</v>
      </c>
      <c r="G96" s="126" t="s">
        <v>446</v>
      </c>
      <c r="H96" s="127">
        <v>305236406</v>
      </c>
      <c r="I96" s="127" t="s">
        <v>290</v>
      </c>
      <c r="J96" s="127">
        <v>84</v>
      </c>
      <c r="K96" s="127">
        <v>27600</v>
      </c>
      <c r="L96" s="127">
        <v>2318.4</v>
      </c>
    </row>
    <row r="97" spans="1:12" ht="37.5" customHeight="1" x14ac:dyDescent="0.25">
      <c r="A97" s="76" t="s">
        <v>498</v>
      </c>
      <c r="B97" s="127" t="s">
        <v>21</v>
      </c>
      <c r="C97" s="126" t="s">
        <v>555</v>
      </c>
      <c r="D97" s="35" t="s">
        <v>171</v>
      </c>
      <c r="E97" s="128" t="s">
        <v>536</v>
      </c>
      <c r="F97" s="127" t="s">
        <v>596</v>
      </c>
      <c r="G97" s="126" t="s">
        <v>401</v>
      </c>
      <c r="H97" s="127">
        <v>600534362</v>
      </c>
      <c r="I97" s="127" t="s">
        <v>290</v>
      </c>
      <c r="J97" s="127">
        <v>1</v>
      </c>
      <c r="K97" s="127">
        <v>5500000</v>
      </c>
      <c r="L97" s="127">
        <v>5500</v>
      </c>
    </row>
    <row r="98" spans="1:12" ht="37.5" customHeight="1" x14ac:dyDescent="0.25">
      <c r="A98" s="76" t="s">
        <v>499</v>
      </c>
      <c r="B98" s="127" t="s">
        <v>21</v>
      </c>
      <c r="C98" s="126" t="s">
        <v>555</v>
      </c>
      <c r="D98" s="35" t="s">
        <v>171</v>
      </c>
      <c r="E98" s="128" t="s">
        <v>536</v>
      </c>
      <c r="F98" s="127" t="s">
        <v>597</v>
      </c>
      <c r="G98" s="126" t="s">
        <v>401</v>
      </c>
      <c r="H98" s="127">
        <v>600534362</v>
      </c>
      <c r="I98" s="127" t="s">
        <v>290</v>
      </c>
      <c r="J98" s="127">
        <v>1</v>
      </c>
      <c r="K98" s="127">
        <v>5500000</v>
      </c>
      <c r="L98" s="127">
        <v>5500</v>
      </c>
    </row>
    <row r="99" spans="1:12" ht="37.5" customHeight="1" x14ac:dyDescent="0.25">
      <c r="A99" s="76" t="s">
        <v>500</v>
      </c>
      <c r="B99" s="127" t="s">
        <v>21</v>
      </c>
      <c r="C99" s="126" t="s">
        <v>598</v>
      </c>
      <c r="D99" s="35" t="s">
        <v>171</v>
      </c>
      <c r="E99" s="128" t="s">
        <v>174</v>
      </c>
      <c r="F99" s="127" t="s">
        <v>599</v>
      </c>
      <c r="G99" s="126" t="s">
        <v>529</v>
      </c>
      <c r="H99" s="127">
        <v>202934279</v>
      </c>
      <c r="I99" s="127" t="s">
        <v>600</v>
      </c>
      <c r="J99" s="127">
        <v>2</v>
      </c>
      <c r="K99" s="127">
        <v>480700</v>
      </c>
      <c r="L99" s="127">
        <v>480.7</v>
      </c>
    </row>
    <row r="100" spans="1:12" ht="37.5" customHeight="1" x14ac:dyDescent="0.25">
      <c r="A100" s="76" t="s">
        <v>501</v>
      </c>
      <c r="B100" s="127" t="s">
        <v>21</v>
      </c>
      <c r="C100" s="126" t="s">
        <v>555</v>
      </c>
      <c r="D100" s="35" t="s">
        <v>171</v>
      </c>
      <c r="E100" s="128" t="s">
        <v>536</v>
      </c>
      <c r="F100" s="127" t="s">
        <v>601</v>
      </c>
      <c r="G100" s="126" t="s">
        <v>401</v>
      </c>
      <c r="H100" s="127">
        <v>600534362</v>
      </c>
      <c r="I100" s="127" t="s">
        <v>290</v>
      </c>
      <c r="J100" s="127">
        <v>1</v>
      </c>
      <c r="K100" s="127">
        <v>3500000</v>
      </c>
      <c r="L100" s="127">
        <v>3500</v>
      </c>
    </row>
    <row r="101" spans="1:12" ht="37.5" customHeight="1" x14ac:dyDescent="0.25">
      <c r="A101" s="76" t="s">
        <v>502</v>
      </c>
      <c r="B101" s="127" t="s">
        <v>21</v>
      </c>
      <c r="C101" s="126" t="s">
        <v>555</v>
      </c>
      <c r="D101" s="35" t="s">
        <v>171</v>
      </c>
      <c r="E101" s="128" t="s">
        <v>536</v>
      </c>
      <c r="F101" s="127" t="s">
        <v>602</v>
      </c>
      <c r="G101" s="126" t="s">
        <v>401</v>
      </c>
      <c r="H101" s="127">
        <v>600534362</v>
      </c>
      <c r="I101" s="127" t="s">
        <v>290</v>
      </c>
      <c r="J101" s="127">
        <v>1</v>
      </c>
      <c r="K101" s="127">
        <v>1550000</v>
      </c>
      <c r="L101" s="127">
        <v>1550</v>
      </c>
    </row>
    <row r="102" spans="1:12" ht="37.5" customHeight="1" x14ac:dyDescent="0.25">
      <c r="A102" s="76" t="s">
        <v>503</v>
      </c>
      <c r="B102" s="127" t="s">
        <v>21</v>
      </c>
      <c r="C102" s="126" t="s">
        <v>603</v>
      </c>
      <c r="D102" s="35" t="s">
        <v>171</v>
      </c>
      <c r="E102" s="128" t="s">
        <v>174</v>
      </c>
      <c r="F102" s="127" t="s">
        <v>604</v>
      </c>
      <c r="G102" s="126" t="s">
        <v>530</v>
      </c>
      <c r="H102" s="127">
        <v>306546099</v>
      </c>
      <c r="I102" s="127" t="s">
        <v>290</v>
      </c>
      <c r="J102" s="127">
        <v>1</v>
      </c>
      <c r="K102" s="127">
        <v>990000</v>
      </c>
      <c r="L102" s="127">
        <v>990</v>
      </c>
    </row>
    <row r="103" spans="1:12" ht="37.5" customHeight="1" x14ac:dyDescent="0.25">
      <c r="A103" s="76" t="s">
        <v>504</v>
      </c>
      <c r="B103" s="127" t="s">
        <v>21</v>
      </c>
      <c r="C103" s="126" t="s">
        <v>605</v>
      </c>
      <c r="D103" s="35" t="s">
        <v>171</v>
      </c>
      <c r="E103" s="128" t="s">
        <v>169</v>
      </c>
      <c r="F103" s="127" t="s">
        <v>607</v>
      </c>
      <c r="G103" s="126" t="s">
        <v>531</v>
      </c>
      <c r="H103" s="127">
        <v>302682227</v>
      </c>
      <c r="I103" s="127" t="s">
        <v>606</v>
      </c>
      <c r="J103" s="127">
        <v>1098</v>
      </c>
      <c r="K103" s="127">
        <v>2600</v>
      </c>
      <c r="L103" s="127">
        <v>2854.8</v>
      </c>
    </row>
    <row r="104" spans="1:12" ht="37.5" customHeight="1" x14ac:dyDescent="0.25">
      <c r="A104" s="76" t="s">
        <v>505</v>
      </c>
      <c r="B104" s="127" t="s">
        <v>21</v>
      </c>
      <c r="C104" s="126" t="s">
        <v>326</v>
      </c>
      <c r="D104" s="35" t="s">
        <v>165</v>
      </c>
      <c r="E104" s="128" t="s">
        <v>174</v>
      </c>
      <c r="F104" s="127" t="s">
        <v>554</v>
      </c>
      <c r="G104" s="126" t="s">
        <v>549</v>
      </c>
      <c r="H104" s="127">
        <v>302638453</v>
      </c>
      <c r="I104" s="127" t="s">
        <v>290</v>
      </c>
      <c r="J104" s="127">
        <v>50</v>
      </c>
      <c r="K104" s="127">
        <v>18000</v>
      </c>
      <c r="L104" s="127">
        <v>900</v>
      </c>
    </row>
    <row r="105" spans="1:12" ht="37.5" customHeight="1" x14ac:dyDescent="0.25">
      <c r="A105" s="76" t="s">
        <v>506</v>
      </c>
      <c r="B105" s="127" t="s">
        <v>21</v>
      </c>
      <c r="C105" s="126" t="s">
        <v>555</v>
      </c>
      <c r="D105" s="35" t="s">
        <v>165</v>
      </c>
      <c r="E105" s="128" t="s">
        <v>536</v>
      </c>
      <c r="F105" s="127" t="s">
        <v>556</v>
      </c>
      <c r="G105" s="126" t="s">
        <v>550</v>
      </c>
      <c r="H105" s="127">
        <v>600534362</v>
      </c>
      <c r="I105" s="127" t="s">
        <v>557</v>
      </c>
      <c r="J105" s="127">
        <v>1</v>
      </c>
      <c r="K105" s="127">
        <v>1080000</v>
      </c>
      <c r="L105" s="127">
        <v>1080</v>
      </c>
    </row>
    <row r="106" spans="1:12" ht="56.25" customHeight="1" x14ac:dyDescent="0.25">
      <c r="A106" s="76" t="s">
        <v>507</v>
      </c>
      <c r="B106" s="127" t="s">
        <v>21</v>
      </c>
      <c r="C106" s="126" t="s">
        <v>559</v>
      </c>
      <c r="D106" s="35" t="s">
        <v>165</v>
      </c>
      <c r="E106" s="128" t="s">
        <v>174</v>
      </c>
      <c r="F106" s="127" t="s">
        <v>558</v>
      </c>
      <c r="G106" s="126" t="s">
        <v>551</v>
      </c>
      <c r="H106" s="127">
        <v>200638670</v>
      </c>
      <c r="I106" s="127" t="s">
        <v>290</v>
      </c>
      <c r="J106" s="127">
        <v>2</v>
      </c>
      <c r="K106" s="127">
        <v>168000</v>
      </c>
      <c r="L106" s="127">
        <v>336</v>
      </c>
    </row>
    <row r="107" spans="1:12" ht="37.5" customHeight="1" x14ac:dyDescent="0.25">
      <c r="A107" s="76" t="s">
        <v>508</v>
      </c>
      <c r="B107" s="127" t="s">
        <v>21</v>
      </c>
      <c r="C107" s="126" t="s">
        <v>318</v>
      </c>
      <c r="D107" s="35" t="s">
        <v>165</v>
      </c>
      <c r="E107" s="128" t="s">
        <v>331</v>
      </c>
      <c r="F107" s="127" t="s">
        <v>560</v>
      </c>
      <c r="G107" s="126" t="s">
        <v>552</v>
      </c>
      <c r="H107" s="127">
        <v>201991922</v>
      </c>
      <c r="I107" s="127" t="s">
        <v>290</v>
      </c>
      <c r="J107" s="127">
        <v>1</v>
      </c>
      <c r="K107" s="127">
        <v>970200</v>
      </c>
      <c r="L107" s="127">
        <v>970.2</v>
      </c>
    </row>
    <row r="108" spans="1:12" ht="37.5" customHeight="1" x14ac:dyDescent="0.25">
      <c r="A108" s="76" t="s">
        <v>509</v>
      </c>
      <c r="B108" s="127" t="s">
        <v>21</v>
      </c>
      <c r="C108" s="126" t="s">
        <v>561</v>
      </c>
      <c r="D108" s="35" t="s">
        <v>165</v>
      </c>
      <c r="E108" s="128" t="s">
        <v>536</v>
      </c>
      <c r="F108" s="127" t="s">
        <v>562</v>
      </c>
      <c r="G108" s="126" t="s">
        <v>553</v>
      </c>
      <c r="H108" s="127">
        <v>305918284</v>
      </c>
      <c r="I108" s="127" t="s">
        <v>290</v>
      </c>
      <c r="J108" s="127">
        <v>2</v>
      </c>
      <c r="K108" s="127">
        <v>2980800</v>
      </c>
      <c r="L108" s="127">
        <v>5961.6</v>
      </c>
    </row>
    <row r="109" spans="1:12" ht="37.5" customHeight="1" x14ac:dyDescent="0.25">
      <c r="A109" s="76" t="s">
        <v>510</v>
      </c>
      <c r="B109" s="127" t="s">
        <v>21</v>
      </c>
      <c r="C109" s="126" t="s">
        <v>555</v>
      </c>
      <c r="D109" s="35" t="s">
        <v>165</v>
      </c>
      <c r="E109" s="128" t="s">
        <v>536</v>
      </c>
      <c r="F109" s="127" t="s">
        <v>563</v>
      </c>
      <c r="G109" s="126" t="s">
        <v>550</v>
      </c>
      <c r="H109" s="127">
        <v>600534362</v>
      </c>
      <c r="I109" s="127" t="s">
        <v>290</v>
      </c>
      <c r="J109" s="127">
        <v>1</v>
      </c>
      <c r="K109" s="127">
        <v>7325000</v>
      </c>
      <c r="L109" s="127">
        <v>7325</v>
      </c>
    </row>
    <row r="110" spans="1:12" ht="37.5" customHeight="1" x14ac:dyDescent="0.25">
      <c r="A110" s="76" t="s">
        <v>511</v>
      </c>
      <c r="B110" s="127" t="s">
        <v>21</v>
      </c>
      <c r="C110" s="126" t="s">
        <v>564</v>
      </c>
      <c r="D110" s="35" t="s">
        <v>165</v>
      </c>
      <c r="E110" s="128" t="s">
        <v>331</v>
      </c>
      <c r="F110" s="127" t="s">
        <v>565</v>
      </c>
      <c r="G110" s="126" t="s">
        <v>320</v>
      </c>
      <c r="H110" s="127">
        <v>203366731</v>
      </c>
      <c r="I110" s="127" t="s">
        <v>290</v>
      </c>
      <c r="J110" s="127">
        <v>4</v>
      </c>
      <c r="K110" s="127">
        <v>449700</v>
      </c>
      <c r="L110" s="127">
        <v>1798.8</v>
      </c>
    </row>
    <row r="111" spans="1:12" ht="37.5" customHeight="1" x14ac:dyDescent="0.25">
      <c r="A111" s="76" t="s">
        <v>512</v>
      </c>
      <c r="B111" s="127" t="s">
        <v>21</v>
      </c>
      <c r="C111" s="126" t="s">
        <v>555</v>
      </c>
      <c r="D111" s="35" t="s">
        <v>165</v>
      </c>
      <c r="E111" s="128" t="s">
        <v>536</v>
      </c>
      <c r="F111" s="127" t="s">
        <v>566</v>
      </c>
      <c r="G111" s="126" t="s">
        <v>550</v>
      </c>
      <c r="H111" s="127">
        <v>600534362</v>
      </c>
      <c r="I111" s="127" t="s">
        <v>290</v>
      </c>
      <c r="J111" s="127">
        <v>1</v>
      </c>
      <c r="K111" s="127">
        <v>3665000</v>
      </c>
      <c r="L111" s="127">
        <v>3665</v>
      </c>
    </row>
    <row r="112" spans="1:12" ht="62.25" customHeight="1" x14ac:dyDescent="0.25">
      <c r="A112" s="175" t="s">
        <v>513</v>
      </c>
      <c r="B112" s="177" t="s">
        <v>21</v>
      </c>
      <c r="C112" s="126" t="s">
        <v>542</v>
      </c>
      <c r="D112" s="177" t="s">
        <v>165</v>
      </c>
      <c r="E112" s="179" t="s">
        <v>331</v>
      </c>
      <c r="F112" s="177" t="s">
        <v>567</v>
      </c>
      <c r="G112" s="177" t="s">
        <v>517</v>
      </c>
      <c r="H112" s="177">
        <v>305109680</v>
      </c>
      <c r="I112" s="127" t="s">
        <v>290</v>
      </c>
      <c r="J112" s="127">
        <v>50</v>
      </c>
      <c r="K112" s="127">
        <v>260000</v>
      </c>
      <c r="L112" s="177">
        <v>20359</v>
      </c>
    </row>
    <row r="113" spans="1:13" ht="62.25" customHeight="1" x14ac:dyDescent="0.25">
      <c r="A113" s="176"/>
      <c r="B113" s="178"/>
      <c r="C113" s="126" t="s">
        <v>542</v>
      </c>
      <c r="D113" s="178"/>
      <c r="E113" s="180"/>
      <c r="F113" s="178"/>
      <c r="G113" s="178"/>
      <c r="H113" s="178"/>
      <c r="I113" s="127" t="s">
        <v>290</v>
      </c>
      <c r="J113" s="127">
        <v>50</v>
      </c>
      <c r="K113" s="127">
        <v>147180</v>
      </c>
      <c r="L113" s="178"/>
    </row>
    <row r="114" spans="1:13" ht="62.25" customHeight="1" x14ac:dyDescent="0.25">
      <c r="A114" s="135" t="s">
        <v>665</v>
      </c>
      <c r="B114" s="127" t="s">
        <v>37</v>
      </c>
      <c r="C114" s="126" t="s">
        <v>741</v>
      </c>
      <c r="D114" s="127" t="s">
        <v>171</v>
      </c>
      <c r="E114" s="128" t="s">
        <v>174</v>
      </c>
      <c r="F114" s="127" t="s">
        <v>742</v>
      </c>
      <c r="G114" s="127" t="s">
        <v>743</v>
      </c>
      <c r="H114" s="127">
        <v>455469174</v>
      </c>
      <c r="I114" s="127" t="s">
        <v>290</v>
      </c>
      <c r="J114" s="127">
        <v>25</v>
      </c>
      <c r="K114" s="127">
        <v>13261</v>
      </c>
      <c r="L114" s="127">
        <v>331</v>
      </c>
      <c r="M114" s="30">
        <f>+K114/J114</f>
        <v>530.44000000000005</v>
      </c>
    </row>
    <row r="115" spans="1:13" ht="62.25" customHeight="1" x14ac:dyDescent="0.25">
      <c r="A115" s="135" t="s">
        <v>666</v>
      </c>
      <c r="B115" s="127" t="s">
        <v>37</v>
      </c>
      <c r="C115" s="126" t="s">
        <v>741</v>
      </c>
      <c r="D115" s="127" t="s">
        <v>171</v>
      </c>
      <c r="E115" s="128" t="s">
        <v>174</v>
      </c>
      <c r="F115" s="127" t="s">
        <v>744</v>
      </c>
      <c r="G115" s="127" t="s">
        <v>519</v>
      </c>
      <c r="H115" s="127">
        <v>306590995</v>
      </c>
      <c r="I115" s="127" t="s">
        <v>290</v>
      </c>
      <c r="J115" s="127">
        <v>20</v>
      </c>
      <c r="K115" s="127">
        <v>14998</v>
      </c>
      <c r="L115" s="127">
        <v>299</v>
      </c>
      <c r="M115" s="30">
        <f t="shared" ref="M115:M178" si="0">+K115/J115</f>
        <v>749.9</v>
      </c>
    </row>
    <row r="116" spans="1:13" ht="62.25" customHeight="1" x14ac:dyDescent="0.25">
      <c r="A116" s="135" t="s">
        <v>667</v>
      </c>
      <c r="B116" s="127" t="s">
        <v>37</v>
      </c>
      <c r="C116" s="126" t="s">
        <v>656</v>
      </c>
      <c r="D116" s="127" t="s">
        <v>171</v>
      </c>
      <c r="E116" s="128" t="s">
        <v>174</v>
      </c>
      <c r="F116" s="127" t="s">
        <v>745</v>
      </c>
      <c r="G116" s="127" t="s">
        <v>630</v>
      </c>
      <c r="H116" s="127">
        <v>207194532</v>
      </c>
      <c r="I116" s="127" t="s">
        <v>290</v>
      </c>
      <c r="J116" s="127">
        <v>1</v>
      </c>
      <c r="K116" s="127">
        <v>5594000</v>
      </c>
      <c r="L116" s="127">
        <v>5594</v>
      </c>
      <c r="M116" s="30">
        <f t="shared" si="0"/>
        <v>5594000</v>
      </c>
    </row>
    <row r="117" spans="1:13" ht="62.25" customHeight="1" x14ac:dyDescent="0.25">
      <c r="A117" s="135" t="s">
        <v>668</v>
      </c>
      <c r="B117" s="127" t="s">
        <v>37</v>
      </c>
      <c r="C117" s="126" t="s">
        <v>746</v>
      </c>
      <c r="D117" s="127" t="s">
        <v>171</v>
      </c>
      <c r="E117" s="128" t="s">
        <v>536</v>
      </c>
      <c r="F117" s="127" t="s">
        <v>747</v>
      </c>
      <c r="G117" s="127" t="s">
        <v>401</v>
      </c>
      <c r="H117" s="127">
        <v>600534362</v>
      </c>
      <c r="I117" s="127" t="s">
        <v>290</v>
      </c>
      <c r="J117" s="127">
        <v>1</v>
      </c>
      <c r="K117" s="127">
        <v>1865000</v>
      </c>
      <c r="L117" s="127">
        <v>1865</v>
      </c>
      <c r="M117" s="30">
        <f t="shared" si="0"/>
        <v>1865000</v>
      </c>
    </row>
    <row r="118" spans="1:13" ht="62.25" customHeight="1" x14ac:dyDescent="0.25">
      <c r="A118" s="135" t="s">
        <v>669</v>
      </c>
      <c r="B118" s="127" t="s">
        <v>37</v>
      </c>
      <c r="C118" s="126" t="s">
        <v>746</v>
      </c>
      <c r="D118" s="127" t="s">
        <v>171</v>
      </c>
      <c r="E118" s="128" t="s">
        <v>536</v>
      </c>
      <c r="F118" s="127" t="s">
        <v>748</v>
      </c>
      <c r="G118" s="127" t="s">
        <v>401</v>
      </c>
      <c r="H118" s="127">
        <v>600534362</v>
      </c>
      <c r="I118" s="127" t="s">
        <v>290</v>
      </c>
      <c r="J118" s="127">
        <v>1</v>
      </c>
      <c r="K118" s="127">
        <v>925000</v>
      </c>
      <c r="L118" s="127">
        <v>925</v>
      </c>
      <c r="M118" s="30">
        <f t="shared" si="0"/>
        <v>925000</v>
      </c>
    </row>
    <row r="119" spans="1:13" ht="62.25" customHeight="1" x14ac:dyDescent="0.25">
      <c r="A119" s="135" t="s">
        <v>670</v>
      </c>
      <c r="B119" s="127" t="s">
        <v>37</v>
      </c>
      <c r="C119" s="126" t="s">
        <v>311</v>
      </c>
      <c r="D119" s="127" t="s">
        <v>171</v>
      </c>
      <c r="E119" s="128" t="s">
        <v>169</v>
      </c>
      <c r="F119" s="127" t="s">
        <v>749</v>
      </c>
      <c r="G119" s="127" t="s">
        <v>444</v>
      </c>
      <c r="H119" s="127">
        <v>305638965</v>
      </c>
      <c r="I119" s="127" t="s">
        <v>168</v>
      </c>
      <c r="J119" s="127">
        <v>1</v>
      </c>
      <c r="K119" s="127">
        <v>7500000</v>
      </c>
      <c r="L119" s="127">
        <v>7500</v>
      </c>
      <c r="M119" s="30">
        <f t="shared" si="0"/>
        <v>7500000</v>
      </c>
    </row>
    <row r="120" spans="1:13" ht="62.25" customHeight="1" x14ac:dyDescent="0.25">
      <c r="A120" s="135" t="s">
        <v>671</v>
      </c>
      <c r="B120" s="127" t="s">
        <v>37</v>
      </c>
      <c r="C120" s="126" t="s">
        <v>750</v>
      </c>
      <c r="D120" s="127" t="s">
        <v>171</v>
      </c>
      <c r="E120" s="128" t="s">
        <v>174</v>
      </c>
      <c r="F120" s="127" t="s">
        <v>751</v>
      </c>
      <c r="G120" s="127" t="s">
        <v>752</v>
      </c>
      <c r="H120" s="127">
        <v>201043960</v>
      </c>
      <c r="I120" s="127" t="s">
        <v>175</v>
      </c>
      <c r="J120" s="127">
        <v>1</v>
      </c>
      <c r="K120" s="127">
        <v>18593200</v>
      </c>
      <c r="L120" s="127">
        <v>18593</v>
      </c>
      <c r="M120" s="30">
        <f t="shared" si="0"/>
        <v>18593200</v>
      </c>
    </row>
    <row r="121" spans="1:13" ht="62.25" customHeight="1" x14ac:dyDescent="0.25">
      <c r="A121" s="135" t="s">
        <v>672</v>
      </c>
      <c r="B121" s="127" t="s">
        <v>37</v>
      </c>
      <c r="C121" s="126" t="s">
        <v>746</v>
      </c>
      <c r="D121" s="127" t="s">
        <v>171</v>
      </c>
      <c r="E121" s="128" t="s">
        <v>536</v>
      </c>
      <c r="F121" s="127" t="s">
        <v>753</v>
      </c>
      <c r="G121" s="127" t="s">
        <v>401</v>
      </c>
      <c r="H121" s="127">
        <v>600534362</v>
      </c>
      <c r="I121" s="127" t="s">
        <v>290</v>
      </c>
      <c r="J121" s="127">
        <v>1</v>
      </c>
      <c r="K121" s="127">
        <v>1300000</v>
      </c>
      <c r="L121" s="127">
        <v>1300</v>
      </c>
      <c r="M121" s="30">
        <f t="shared" si="0"/>
        <v>1300000</v>
      </c>
    </row>
    <row r="122" spans="1:13" ht="62.25" customHeight="1" x14ac:dyDescent="0.25">
      <c r="A122" s="135" t="s">
        <v>673</v>
      </c>
      <c r="B122" s="127" t="s">
        <v>37</v>
      </c>
      <c r="C122" s="126" t="s">
        <v>746</v>
      </c>
      <c r="D122" s="127" t="s">
        <v>171</v>
      </c>
      <c r="E122" s="128" t="s">
        <v>536</v>
      </c>
      <c r="F122" s="127" t="s">
        <v>754</v>
      </c>
      <c r="G122" s="127" t="s">
        <v>401</v>
      </c>
      <c r="H122" s="127">
        <v>600534362</v>
      </c>
      <c r="I122" s="127" t="s">
        <v>290</v>
      </c>
      <c r="J122" s="127">
        <v>1</v>
      </c>
      <c r="K122" s="127">
        <v>1250000</v>
      </c>
      <c r="L122" s="127">
        <v>1250</v>
      </c>
      <c r="M122" s="30">
        <f t="shared" si="0"/>
        <v>1250000</v>
      </c>
    </row>
    <row r="123" spans="1:13" ht="62.25" customHeight="1" x14ac:dyDescent="0.25">
      <c r="A123" s="135" t="s">
        <v>674</v>
      </c>
      <c r="B123" s="127" t="s">
        <v>37</v>
      </c>
      <c r="C123" s="126" t="s">
        <v>746</v>
      </c>
      <c r="D123" s="127" t="s">
        <v>171</v>
      </c>
      <c r="E123" s="128" t="s">
        <v>536</v>
      </c>
      <c r="F123" s="127" t="s">
        <v>755</v>
      </c>
      <c r="G123" s="127" t="s">
        <v>401</v>
      </c>
      <c r="H123" s="127">
        <v>600534362</v>
      </c>
      <c r="I123" s="127" t="s">
        <v>290</v>
      </c>
      <c r="J123" s="127">
        <v>1</v>
      </c>
      <c r="K123" s="127">
        <v>835000</v>
      </c>
      <c r="L123" s="127">
        <v>835</v>
      </c>
      <c r="M123" s="30">
        <f t="shared" si="0"/>
        <v>835000</v>
      </c>
    </row>
    <row r="124" spans="1:13" ht="62.25" customHeight="1" x14ac:dyDescent="0.25">
      <c r="A124" s="135" t="s">
        <v>675</v>
      </c>
      <c r="B124" s="127" t="s">
        <v>37</v>
      </c>
      <c r="C124" s="126" t="s">
        <v>756</v>
      </c>
      <c r="D124" s="127" t="s">
        <v>171</v>
      </c>
      <c r="E124" s="128" t="s">
        <v>536</v>
      </c>
      <c r="F124" s="127" t="s">
        <v>757</v>
      </c>
      <c r="G124" s="127" t="s">
        <v>446</v>
      </c>
      <c r="H124" s="127">
        <v>305236406</v>
      </c>
      <c r="I124" s="127" t="s">
        <v>290</v>
      </c>
      <c r="J124" s="127">
        <v>1</v>
      </c>
      <c r="K124" s="127">
        <v>700000</v>
      </c>
      <c r="L124" s="127">
        <v>700</v>
      </c>
      <c r="M124" s="30">
        <f t="shared" si="0"/>
        <v>700000</v>
      </c>
    </row>
    <row r="125" spans="1:13" ht="62.25" customHeight="1" x14ac:dyDescent="0.25">
      <c r="A125" s="135" t="s">
        <v>676</v>
      </c>
      <c r="B125" s="127" t="s">
        <v>37</v>
      </c>
      <c r="C125" s="126" t="s">
        <v>746</v>
      </c>
      <c r="D125" s="127" t="s">
        <v>171</v>
      </c>
      <c r="E125" s="128" t="s">
        <v>536</v>
      </c>
      <c r="F125" s="127" t="s">
        <v>758</v>
      </c>
      <c r="G125" s="127" t="s">
        <v>401</v>
      </c>
      <c r="H125" s="127">
        <v>600534362</v>
      </c>
      <c r="I125" s="127" t="s">
        <v>290</v>
      </c>
      <c r="J125" s="127">
        <v>1</v>
      </c>
      <c r="K125" s="127">
        <v>1200000</v>
      </c>
      <c r="L125" s="127">
        <v>1200</v>
      </c>
      <c r="M125" s="30">
        <f t="shared" si="0"/>
        <v>1200000</v>
      </c>
    </row>
    <row r="126" spans="1:13" ht="62.25" customHeight="1" x14ac:dyDescent="0.25">
      <c r="A126" s="135" t="s">
        <v>677</v>
      </c>
      <c r="B126" s="127" t="s">
        <v>37</v>
      </c>
      <c r="C126" s="126" t="s">
        <v>746</v>
      </c>
      <c r="D126" s="127" t="s">
        <v>171</v>
      </c>
      <c r="E126" s="128" t="s">
        <v>536</v>
      </c>
      <c r="F126" s="127" t="s">
        <v>759</v>
      </c>
      <c r="G126" s="127" t="s">
        <v>401</v>
      </c>
      <c r="H126" s="127">
        <v>600534362</v>
      </c>
      <c r="I126" s="127" t="s">
        <v>290</v>
      </c>
      <c r="J126" s="127">
        <v>1</v>
      </c>
      <c r="K126" s="127">
        <v>5635000</v>
      </c>
      <c r="L126" s="127">
        <v>5635</v>
      </c>
      <c r="M126" s="30">
        <f t="shared" si="0"/>
        <v>5635000</v>
      </c>
    </row>
    <row r="127" spans="1:13" ht="62.25" customHeight="1" x14ac:dyDescent="0.25">
      <c r="A127" s="135" t="s">
        <v>678</v>
      </c>
      <c r="B127" s="127" t="s">
        <v>37</v>
      </c>
      <c r="C127" s="126" t="s">
        <v>746</v>
      </c>
      <c r="D127" s="127" t="s">
        <v>171</v>
      </c>
      <c r="E127" s="128" t="s">
        <v>536</v>
      </c>
      <c r="F127" s="127" t="s">
        <v>760</v>
      </c>
      <c r="G127" s="127" t="s">
        <v>401</v>
      </c>
      <c r="H127" s="127">
        <v>600534362</v>
      </c>
      <c r="I127" s="127" t="s">
        <v>290</v>
      </c>
      <c r="J127" s="127">
        <v>1</v>
      </c>
      <c r="K127" s="127">
        <v>1150000</v>
      </c>
      <c r="L127" s="127">
        <v>1150</v>
      </c>
      <c r="M127" s="30">
        <f t="shared" si="0"/>
        <v>1150000</v>
      </c>
    </row>
    <row r="128" spans="1:13" ht="62.25" customHeight="1" x14ac:dyDescent="0.25">
      <c r="A128" s="135" t="s">
        <v>679</v>
      </c>
      <c r="B128" s="127" t="s">
        <v>37</v>
      </c>
      <c r="C128" s="126" t="s">
        <v>761</v>
      </c>
      <c r="D128" s="127" t="s">
        <v>171</v>
      </c>
      <c r="E128" s="128" t="s">
        <v>169</v>
      </c>
      <c r="F128" s="127" t="s">
        <v>762</v>
      </c>
      <c r="G128" s="127" t="s">
        <v>763</v>
      </c>
      <c r="H128" s="127">
        <v>207157957</v>
      </c>
      <c r="I128" s="127" t="s">
        <v>168</v>
      </c>
      <c r="J128" s="127">
        <v>1</v>
      </c>
      <c r="K128" s="127">
        <v>11571691</v>
      </c>
      <c r="L128" s="127">
        <v>11572</v>
      </c>
      <c r="M128" s="30">
        <f t="shared" si="0"/>
        <v>11571691</v>
      </c>
    </row>
    <row r="129" spans="1:13" ht="62.25" customHeight="1" x14ac:dyDescent="0.25">
      <c r="A129" s="135" t="s">
        <v>680</v>
      </c>
      <c r="B129" s="127" t="s">
        <v>37</v>
      </c>
      <c r="C129" s="126" t="s">
        <v>764</v>
      </c>
      <c r="D129" s="127" t="s">
        <v>171</v>
      </c>
      <c r="E129" s="128" t="s">
        <v>169</v>
      </c>
      <c r="F129" s="127" t="s">
        <v>765</v>
      </c>
      <c r="G129" s="127" t="s">
        <v>517</v>
      </c>
      <c r="H129" s="127">
        <v>305109680</v>
      </c>
      <c r="I129" s="127" t="s">
        <v>290</v>
      </c>
      <c r="J129" s="127">
        <v>2</v>
      </c>
      <c r="K129" s="127">
        <v>230000</v>
      </c>
      <c r="L129" s="127">
        <v>460</v>
      </c>
      <c r="M129" s="30">
        <f t="shared" si="0"/>
        <v>115000</v>
      </c>
    </row>
    <row r="130" spans="1:13" ht="62.25" customHeight="1" x14ac:dyDescent="0.25">
      <c r="A130" s="135" t="s">
        <v>681</v>
      </c>
      <c r="B130" s="127" t="s">
        <v>37</v>
      </c>
      <c r="C130" s="126" t="s">
        <v>766</v>
      </c>
      <c r="D130" s="127" t="s">
        <v>171</v>
      </c>
      <c r="E130" s="128" t="s">
        <v>174</v>
      </c>
      <c r="F130" s="127" t="s">
        <v>767</v>
      </c>
      <c r="G130" s="127" t="s">
        <v>768</v>
      </c>
      <c r="H130" s="127">
        <v>306000858</v>
      </c>
      <c r="I130" s="127" t="s">
        <v>175</v>
      </c>
      <c r="J130" s="127">
        <v>10</v>
      </c>
      <c r="K130" s="127">
        <v>380000</v>
      </c>
      <c r="L130" s="127">
        <v>3800</v>
      </c>
      <c r="M130" s="30">
        <f t="shared" si="0"/>
        <v>38000</v>
      </c>
    </row>
    <row r="131" spans="1:13" ht="62.25" customHeight="1" x14ac:dyDescent="0.25">
      <c r="A131" s="135" t="s">
        <v>682</v>
      </c>
      <c r="B131" s="127" t="s">
        <v>37</v>
      </c>
      <c r="C131" s="126" t="s">
        <v>769</v>
      </c>
      <c r="D131" s="127" t="s">
        <v>171</v>
      </c>
      <c r="E131" s="128" t="s">
        <v>174</v>
      </c>
      <c r="F131" s="127" t="s">
        <v>770</v>
      </c>
      <c r="G131" s="127" t="s">
        <v>771</v>
      </c>
      <c r="H131" s="127">
        <v>309041512</v>
      </c>
      <c r="I131" s="127" t="s">
        <v>290</v>
      </c>
      <c r="J131" s="127">
        <v>10</v>
      </c>
      <c r="K131" s="127">
        <v>467600</v>
      </c>
      <c r="L131" s="127">
        <v>4676</v>
      </c>
      <c r="M131" s="30">
        <f t="shared" si="0"/>
        <v>46760</v>
      </c>
    </row>
    <row r="132" spans="1:13" ht="62.25" customHeight="1" x14ac:dyDescent="0.25">
      <c r="A132" s="135" t="s">
        <v>683</v>
      </c>
      <c r="B132" s="127" t="s">
        <v>37</v>
      </c>
      <c r="C132" s="126" t="s">
        <v>772</v>
      </c>
      <c r="D132" s="127" t="s">
        <v>171</v>
      </c>
      <c r="E132" s="128" t="s">
        <v>174</v>
      </c>
      <c r="F132" s="127" t="s">
        <v>773</v>
      </c>
      <c r="G132" s="127" t="s">
        <v>646</v>
      </c>
      <c r="H132" s="127">
        <v>564946594</v>
      </c>
      <c r="I132" s="127" t="s">
        <v>290</v>
      </c>
      <c r="J132" s="127">
        <v>4</v>
      </c>
      <c r="K132" s="127">
        <v>440000</v>
      </c>
      <c r="L132" s="127">
        <v>1760</v>
      </c>
      <c r="M132" s="30">
        <f t="shared" si="0"/>
        <v>110000</v>
      </c>
    </row>
    <row r="133" spans="1:13" ht="62.25" customHeight="1" x14ac:dyDescent="0.25">
      <c r="A133" s="135" t="s">
        <v>684</v>
      </c>
      <c r="B133" s="127" t="s">
        <v>37</v>
      </c>
      <c r="C133" s="126" t="s">
        <v>746</v>
      </c>
      <c r="D133" s="127" t="s">
        <v>171</v>
      </c>
      <c r="E133" s="128" t="s">
        <v>536</v>
      </c>
      <c r="F133" s="127" t="s">
        <v>774</v>
      </c>
      <c r="G133" s="127" t="s">
        <v>401</v>
      </c>
      <c r="H133" s="127">
        <v>600534362</v>
      </c>
      <c r="I133" s="127" t="s">
        <v>290</v>
      </c>
      <c r="J133" s="127">
        <v>1</v>
      </c>
      <c r="K133" s="127">
        <v>2035000</v>
      </c>
      <c r="L133" s="127">
        <v>2035</v>
      </c>
      <c r="M133" s="30">
        <f t="shared" si="0"/>
        <v>2035000</v>
      </c>
    </row>
    <row r="134" spans="1:13" ht="62.25" customHeight="1" x14ac:dyDescent="0.25">
      <c r="A134" s="135" t="s">
        <v>685</v>
      </c>
      <c r="B134" s="127" t="s">
        <v>37</v>
      </c>
      <c r="C134" s="126" t="s">
        <v>746</v>
      </c>
      <c r="D134" s="127" t="s">
        <v>171</v>
      </c>
      <c r="E134" s="128" t="s">
        <v>536</v>
      </c>
      <c r="F134" s="127" t="s">
        <v>775</v>
      </c>
      <c r="G134" s="127" t="s">
        <v>401</v>
      </c>
      <c r="H134" s="127">
        <v>600534362</v>
      </c>
      <c r="I134" s="127" t="s">
        <v>290</v>
      </c>
      <c r="J134" s="127">
        <v>1</v>
      </c>
      <c r="K134" s="127">
        <v>400000</v>
      </c>
      <c r="L134" s="127">
        <v>400</v>
      </c>
      <c r="M134" s="30">
        <f t="shared" si="0"/>
        <v>400000</v>
      </c>
    </row>
    <row r="135" spans="1:13" ht="62.25" customHeight="1" x14ac:dyDescent="0.25">
      <c r="A135" s="135" t="s">
        <v>686</v>
      </c>
      <c r="B135" s="127" t="s">
        <v>37</v>
      </c>
      <c r="C135" s="126" t="s">
        <v>746</v>
      </c>
      <c r="D135" s="127" t="s">
        <v>171</v>
      </c>
      <c r="E135" s="128" t="s">
        <v>536</v>
      </c>
      <c r="F135" s="127" t="s">
        <v>776</v>
      </c>
      <c r="G135" s="127" t="s">
        <v>401</v>
      </c>
      <c r="H135" s="127">
        <v>600534362</v>
      </c>
      <c r="I135" s="127" t="s">
        <v>290</v>
      </c>
      <c r="J135" s="127">
        <v>1</v>
      </c>
      <c r="K135" s="127">
        <v>2625000</v>
      </c>
      <c r="L135" s="127">
        <v>2625</v>
      </c>
      <c r="M135" s="30">
        <f t="shared" si="0"/>
        <v>2625000</v>
      </c>
    </row>
    <row r="136" spans="1:13" ht="62.25" customHeight="1" x14ac:dyDescent="0.25">
      <c r="A136" s="135" t="s">
        <v>687</v>
      </c>
      <c r="B136" s="127" t="s">
        <v>37</v>
      </c>
      <c r="C136" s="126" t="s">
        <v>746</v>
      </c>
      <c r="D136" s="127" t="s">
        <v>171</v>
      </c>
      <c r="E136" s="128" t="s">
        <v>536</v>
      </c>
      <c r="F136" s="127" t="s">
        <v>777</v>
      </c>
      <c r="G136" s="127" t="s">
        <v>401</v>
      </c>
      <c r="H136" s="127">
        <v>600534362</v>
      </c>
      <c r="I136" s="127" t="s">
        <v>290</v>
      </c>
      <c r="J136" s="127">
        <v>1</v>
      </c>
      <c r="K136" s="127">
        <v>2080000</v>
      </c>
      <c r="L136" s="127">
        <v>2080</v>
      </c>
      <c r="M136" s="30">
        <f t="shared" si="0"/>
        <v>2080000</v>
      </c>
    </row>
    <row r="137" spans="1:13" ht="62.25" customHeight="1" x14ac:dyDescent="0.25">
      <c r="A137" s="135" t="s">
        <v>688</v>
      </c>
      <c r="B137" s="127" t="s">
        <v>37</v>
      </c>
      <c r="C137" s="126" t="s">
        <v>778</v>
      </c>
      <c r="D137" s="127" t="s">
        <v>171</v>
      </c>
      <c r="E137" s="128" t="s">
        <v>169</v>
      </c>
      <c r="F137" s="127" t="s">
        <v>779</v>
      </c>
      <c r="G137" s="127" t="s">
        <v>780</v>
      </c>
      <c r="H137" s="127">
        <v>305907639</v>
      </c>
      <c r="I137" s="127" t="s">
        <v>290</v>
      </c>
      <c r="J137" s="127">
        <v>1</v>
      </c>
      <c r="K137" s="127">
        <v>3558420</v>
      </c>
      <c r="L137" s="127">
        <v>3558</v>
      </c>
      <c r="M137" s="30">
        <f t="shared" si="0"/>
        <v>3558420</v>
      </c>
    </row>
    <row r="138" spans="1:13" ht="62.25" customHeight="1" x14ac:dyDescent="0.25">
      <c r="A138" s="135" t="s">
        <v>689</v>
      </c>
      <c r="B138" s="127" t="s">
        <v>37</v>
      </c>
      <c r="C138" s="126" t="s">
        <v>311</v>
      </c>
      <c r="D138" s="127" t="s">
        <v>171</v>
      </c>
      <c r="E138" s="128" t="s">
        <v>169</v>
      </c>
      <c r="F138" s="127" t="s">
        <v>781</v>
      </c>
      <c r="G138" s="127" t="s">
        <v>444</v>
      </c>
      <c r="H138" s="127">
        <v>305638965</v>
      </c>
      <c r="I138" s="127" t="s">
        <v>168</v>
      </c>
      <c r="J138" s="127">
        <v>1</v>
      </c>
      <c r="K138" s="127">
        <v>7500000</v>
      </c>
      <c r="L138" s="127">
        <v>7500</v>
      </c>
      <c r="M138" s="30">
        <f t="shared" si="0"/>
        <v>7500000</v>
      </c>
    </row>
    <row r="139" spans="1:13" ht="62.25" customHeight="1" x14ac:dyDescent="0.25">
      <c r="A139" s="135" t="s">
        <v>690</v>
      </c>
      <c r="B139" s="127" t="s">
        <v>37</v>
      </c>
      <c r="C139" s="126" t="s">
        <v>782</v>
      </c>
      <c r="D139" s="127" t="s">
        <v>171</v>
      </c>
      <c r="E139" s="128" t="s">
        <v>174</v>
      </c>
      <c r="F139" s="127" t="s">
        <v>783</v>
      </c>
      <c r="G139" s="127" t="s">
        <v>784</v>
      </c>
      <c r="H139" s="127">
        <v>301102014</v>
      </c>
      <c r="I139" s="127" t="s">
        <v>290</v>
      </c>
      <c r="J139" s="127">
        <v>10</v>
      </c>
      <c r="K139" s="127">
        <v>718000</v>
      </c>
      <c r="L139" s="127">
        <v>7180</v>
      </c>
      <c r="M139" s="30">
        <f t="shared" si="0"/>
        <v>71800</v>
      </c>
    </row>
    <row r="140" spans="1:13" ht="62.25" customHeight="1" x14ac:dyDescent="0.25">
      <c r="A140" s="135" t="s">
        <v>691</v>
      </c>
      <c r="B140" s="127" t="s">
        <v>37</v>
      </c>
      <c r="C140" s="126" t="s">
        <v>785</v>
      </c>
      <c r="D140" s="127" t="s">
        <v>171</v>
      </c>
      <c r="E140" s="128" t="s">
        <v>174</v>
      </c>
      <c r="F140" s="127" t="s">
        <v>786</v>
      </c>
      <c r="G140" s="127" t="s">
        <v>787</v>
      </c>
      <c r="H140" s="127">
        <v>308965329</v>
      </c>
      <c r="I140" s="127" t="s">
        <v>290</v>
      </c>
      <c r="J140" s="127">
        <v>4</v>
      </c>
      <c r="K140" s="127">
        <v>1250000</v>
      </c>
      <c r="L140" s="127">
        <v>5000</v>
      </c>
      <c r="M140" s="30">
        <f t="shared" si="0"/>
        <v>312500</v>
      </c>
    </row>
    <row r="141" spans="1:13" ht="62.25" customHeight="1" x14ac:dyDescent="0.25">
      <c r="A141" s="135" t="s">
        <v>692</v>
      </c>
      <c r="B141" s="127" t="s">
        <v>37</v>
      </c>
      <c r="C141" s="126" t="s">
        <v>785</v>
      </c>
      <c r="D141" s="127" t="s">
        <v>171</v>
      </c>
      <c r="E141" s="128" t="s">
        <v>174</v>
      </c>
      <c r="F141" s="127" t="s">
        <v>788</v>
      </c>
      <c r="G141" s="127" t="s">
        <v>789</v>
      </c>
      <c r="H141" s="127">
        <v>307045262</v>
      </c>
      <c r="I141" s="127" t="s">
        <v>290</v>
      </c>
      <c r="J141" s="127">
        <v>4</v>
      </c>
      <c r="K141" s="127">
        <v>1181510</v>
      </c>
      <c r="L141" s="127">
        <v>4726</v>
      </c>
      <c r="M141" s="30">
        <f t="shared" si="0"/>
        <v>295377.5</v>
      </c>
    </row>
    <row r="142" spans="1:13" ht="62.25" customHeight="1" x14ac:dyDescent="0.25">
      <c r="A142" s="135" t="s">
        <v>693</v>
      </c>
      <c r="B142" s="127" t="s">
        <v>37</v>
      </c>
      <c r="C142" s="126" t="s">
        <v>790</v>
      </c>
      <c r="D142" s="127" t="s">
        <v>171</v>
      </c>
      <c r="E142" s="128" t="s">
        <v>174</v>
      </c>
      <c r="F142" s="127" t="s">
        <v>791</v>
      </c>
      <c r="G142" s="127" t="s">
        <v>792</v>
      </c>
      <c r="H142" s="127">
        <v>302655529</v>
      </c>
      <c r="I142" s="127" t="s">
        <v>403</v>
      </c>
      <c r="J142" s="127">
        <v>2</v>
      </c>
      <c r="K142" s="127">
        <v>339000</v>
      </c>
      <c r="L142" s="127">
        <v>678</v>
      </c>
      <c r="M142" s="30">
        <f t="shared" si="0"/>
        <v>169500</v>
      </c>
    </row>
    <row r="143" spans="1:13" ht="62.25" customHeight="1" x14ac:dyDescent="0.25">
      <c r="A143" s="135" t="s">
        <v>694</v>
      </c>
      <c r="B143" s="127" t="s">
        <v>37</v>
      </c>
      <c r="C143" s="126" t="s">
        <v>793</v>
      </c>
      <c r="D143" s="127" t="s">
        <v>171</v>
      </c>
      <c r="E143" s="128" t="s">
        <v>174</v>
      </c>
      <c r="F143" s="127" t="s">
        <v>794</v>
      </c>
      <c r="G143" s="127" t="s">
        <v>795</v>
      </c>
      <c r="H143" s="127">
        <v>307130822</v>
      </c>
      <c r="I143" s="127" t="s">
        <v>290</v>
      </c>
      <c r="J143" s="127">
        <v>20</v>
      </c>
      <c r="K143" s="127">
        <v>68000</v>
      </c>
      <c r="L143" s="127">
        <v>1360</v>
      </c>
      <c r="M143" s="30">
        <f t="shared" si="0"/>
        <v>3400</v>
      </c>
    </row>
    <row r="144" spans="1:13" ht="62.25" customHeight="1" x14ac:dyDescent="0.25">
      <c r="A144" s="135" t="s">
        <v>695</v>
      </c>
      <c r="B144" s="127" t="s">
        <v>37</v>
      </c>
      <c r="C144" s="126" t="s">
        <v>793</v>
      </c>
      <c r="D144" s="127" t="s">
        <v>171</v>
      </c>
      <c r="E144" s="128" t="s">
        <v>174</v>
      </c>
      <c r="F144" s="127" t="s">
        <v>796</v>
      </c>
      <c r="G144" s="127" t="s">
        <v>797</v>
      </c>
      <c r="H144" s="127">
        <v>305869726</v>
      </c>
      <c r="I144" s="127" t="s">
        <v>290</v>
      </c>
      <c r="J144" s="127">
        <v>20</v>
      </c>
      <c r="K144" s="127">
        <v>113000</v>
      </c>
      <c r="L144" s="127">
        <v>2260</v>
      </c>
      <c r="M144" s="30">
        <f t="shared" si="0"/>
        <v>5650</v>
      </c>
    </row>
    <row r="145" spans="1:13" ht="62.25" customHeight="1" x14ac:dyDescent="0.25">
      <c r="A145" s="135" t="s">
        <v>696</v>
      </c>
      <c r="B145" s="127" t="s">
        <v>37</v>
      </c>
      <c r="C145" s="126" t="s">
        <v>798</v>
      </c>
      <c r="D145" s="127" t="s">
        <v>171</v>
      </c>
      <c r="E145" s="128" t="s">
        <v>174</v>
      </c>
      <c r="F145" s="127" t="s">
        <v>799</v>
      </c>
      <c r="G145" s="127" t="s">
        <v>800</v>
      </c>
      <c r="H145" s="127">
        <v>308137384</v>
      </c>
      <c r="I145" s="127" t="s">
        <v>360</v>
      </c>
      <c r="J145" s="127">
        <v>30</v>
      </c>
      <c r="K145" s="127">
        <v>1260000</v>
      </c>
      <c r="L145" s="127">
        <v>1260</v>
      </c>
      <c r="M145" s="30">
        <f t="shared" si="0"/>
        <v>42000</v>
      </c>
    </row>
    <row r="146" spans="1:13" ht="62.25" customHeight="1" x14ac:dyDescent="0.25">
      <c r="A146" s="135" t="s">
        <v>697</v>
      </c>
      <c r="B146" s="127" t="s">
        <v>37</v>
      </c>
      <c r="C146" s="126" t="s">
        <v>801</v>
      </c>
      <c r="D146" s="127" t="s">
        <v>171</v>
      </c>
      <c r="E146" s="128" t="s">
        <v>169</v>
      </c>
      <c r="F146" s="127" t="s">
        <v>802</v>
      </c>
      <c r="G146" s="127" t="s">
        <v>803</v>
      </c>
      <c r="H146" s="127">
        <v>207157269</v>
      </c>
      <c r="I146" s="127" t="s">
        <v>290</v>
      </c>
      <c r="J146" s="127">
        <v>1</v>
      </c>
      <c r="K146" s="127">
        <v>5719942</v>
      </c>
      <c r="L146" s="127">
        <v>5720</v>
      </c>
      <c r="M146" s="30">
        <f t="shared" si="0"/>
        <v>5719942</v>
      </c>
    </row>
    <row r="147" spans="1:13" ht="62.25" customHeight="1" x14ac:dyDescent="0.25">
      <c r="A147" s="135" t="s">
        <v>698</v>
      </c>
      <c r="B147" s="127" t="s">
        <v>37</v>
      </c>
      <c r="C147" s="126" t="s">
        <v>746</v>
      </c>
      <c r="D147" s="127" t="s">
        <v>171</v>
      </c>
      <c r="E147" s="128" t="s">
        <v>536</v>
      </c>
      <c r="F147" s="127" t="s">
        <v>804</v>
      </c>
      <c r="G147" s="127" t="s">
        <v>401</v>
      </c>
      <c r="H147" s="127">
        <v>600534362</v>
      </c>
      <c r="I147" s="127" t="s">
        <v>290</v>
      </c>
      <c r="J147" s="127">
        <v>1</v>
      </c>
      <c r="K147" s="127">
        <v>1480000</v>
      </c>
      <c r="L147" s="127">
        <v>1480</v>
      </c>
      <c r="M147" s="30">
        <f t="shared" si="0"/>
        <v>1480000</v>
      </c>
    </row>
    <row r="148" spans="1:13" ht="62.25" customHeight="1" x14ac:dyDescent="0.25">
      <c r="A148" s="135" t="s">
        <v>699</v>
      </c>
      <c r="B148" s="127" t="s">
        <v>37</v>
      </c>
      <c r="C148" s="126" t="s">
        <v>746</v>
      </c>
      <c r="D148" s="127" t="s">
        <v>171</v>
      </c>
      <c r="E148" s="128" t="s">
        <v>536</v>
      </c>
      <c r="F148" s="127" t="s">
        <v>805</v>
      </c>
      <c r="G148" s="127" t="s">
        <v>401</v>
      </c>
      <c r="H148" s="127">
        <v>600534362</v>
      </c>
      <c r="I148" s="127" t="s">
        <v>290</v>
      </c>
      <c r="J148" s="127">
        <v>1</v>
      </c>
      <c r="K148" s="127">
        <v>880000</v>
      </c>
      <c r="L148" s="127">
        <v>880</v>
      </c>
      <c r="M148" s="30">
        <f t="shared" si="0"/>
        <v>880000</v>
      </c>
    </row>
    <row r="149" spans="1:13" ht="62.25" customHeight="1" x14ac:dyDescent="0.25">
      <c r="A149" s="135" t="s">
        <v>700</v>
      </c>
      <c r="B149" s="127" t="s">
        <v>37</v>
      </c>
      <c r="C149" s="126" t="s">
        <v>746</v>
      </c>
      <c r="D149" s="127" t="s">
        <v>171</v>
      </c>
      <c r="E149" s="128" t="s">
        <v>536</v>
      </c>
      <c r="F149" s="127" t="s">
        <v>806</v>
      </c>
      <c r="G149" s="127" t="s">
        <v>401</v>
      </c>
      <c r="H149" s="127">
        <v>600534362</v>
      </c>
      <c r="I149" s="127" t="s">
        <v>290</v>
      </c>
      <c r="J149" s="127">
        <v>1</v>
      </c>
      <c r="K149" s="127">
        <v>960000</v>
      </c>
      <c r="L149" s="127">
        <v>960</v>
      </c>
      <c r="M149" s="30">
        <f t="shared" si="0"/>
        <v>960000</v>
      </c>
    </row>
    <row r="150" spans="1:13" ht="62.25" customHeight="1" x14ac:dyDescent="0.25">
      <c r="A150" s="135" t="s">
        <v>701</v>
      </c>
      <c r="B150" s="127" t="s">
        <v>37</v>
      </c>
      <c r="C150" s="126" t="s">
        <v>807</v>
      </c>
      <c r="D150" s="127" t="s">
        <v>171</v>
      </c>
      <c r="E150" s="128" t="s">
        <v>174</v>
      </c>
      <c r="F150" s="127" t="s">
        <v>808</v>
      </c>
      <c r="G150" s="127" t="s">
        <v>809</v>
      </c>
      <c r="H150" s="127">
        <v>308267025</v>
      </c>
      <c r="I150" s="127" t="s">
        <v>185</v>
      </c>
      <c r="J150" s="127">
        <v>5</v>
      </c>
      <c r="K150" s="127">
        <v>179000</v>
      </c>
      <c r="L150" s="127">
        <v>895</v>
      </c>
      <c r="M150" s="30">
        <f t="shared" si="0"/>
        <v>35800</v>
      </c>
    </row>
    <row r="151" spans="1:13" ht="62.25" customHeight="1" x14ac:dyDescent="0.25">
      <c r="A151" s="135" t="s">
        <v>702</v>
      </c>
      <c r="B151" s="127" t="s">
        <v>37</v>
      </c>
      <c r="C151" s="126" t="s">
        <v>798</v>
      </c>
      <c r="D151" s="127" t="s">
        <v>171</v>
      </c>
      <c r="E151" s="128" t="s">
        <v>174</v>
      </c>
      <c r="F151" s="127" t="s">
        <v>810</v>
      </c>
      <c r="G151" s="127" t="s">
        <v>811</v>
      </c>
      <c r="H151" s="127">
        <v>305857804</v>
      </c>
      <c r="I151" s="127" t="s">
        <v>360</v>
      </c>
      <c r="J151" s="127">
        <v>150</v>
      </c>
      <c r="K151" s="127">
        <v>29480</v>
      </c>
      <c r="L151" s="127">
        <v>4422</v>
      </c>
      <c r="M151" s="30">
        <f t="shared" si="0"/>
        <v>196.53333333333333</v>
      </c>
    </row>
    <row r="152" spans="1:13" ht="62.25" customHeight="1" x14ac:dyDescent="0.25">
      <c r="A152" s="135" t="s">
        <v>703</v>
      </c>
      <c r="B152" s="127" t="s">
        <v>37</v>
      </c>
      <c r="C152" s="126" t="s">
        <v>812</v>
      </c>
      <c r="D152" s="127" t="s">
        <v>171</v>
      </c>
      <c r="E152" s="128" t="s">
        <v>174</v>
      </c>
      <c r="F152" s="127" t="s">
        <v>813</v>
      </c>
      <c r="G152" s="127" t="s">
        <v>814</v>
      </c>
      <c r="H152" s="127">
        <v>304335956</v>
      </c>
      <c r="I152" s="127" t="s">
        <v>185</v>
      </c>
      <c r="J152" s="127">
        <v>20</v>
      </c>
      <c r="K152" s="127">
        <v>12430</v>
      </c>
      <c r="L152" s="127">
        <v>248</v>
      </c>
      <c r="M152" s="30">
        <f t="shared" si="0"/>
        <v>621.5</v>
      </c>
    </row>
    <row r="153" spans="1:13" ht="62.25" customHeight="1" x14ac:dyDescent="0.25">
      <c r="A153" s="135" t="s">
        <v>704</v>
      </c>
      <c r="B153" s="127" t="s">
        <v>37</v>
      </c>
      <c r="C153" s="126" t="s">
        <v>815</v>
      </c>
      <c r="D153" s="127" t="s">
        <v>171</v>
      </c>
      <c r="E153" s="128" t="s">
        <v>174</v>
      </c>
      <c r="F153" s="127" t="s">
        <v>816</v>
      </c>
      <c r="G153" s="127" t="s">
        <v>817</v>
      </c>
      <c r="H153" s="127">
        <v>306108168</v>
      </c>
      <c r="I153" s="127" t="s">
        <v>185</v>
      </c>
      <c r="J153" s="127">
        <v>1</v>
      </c>
      <c r="K153" s="127">
        <v>2100000</v>
      </c>
      <c r="L153" s="127">
        <v>2100</v>
      </c>
      <c r="M153" s="30">
        <f t="shared" si="0"/>
        <v>2100000</v>
      </c>
    </row>
    <row r="154" spans="1:13" ht="62.25" customHeight="1" x14ac:dyDescent="0.25">
      <c r="A154" s="135" t="s">
        <v>705</v>
      </c>
      <c r="B154" s="127" t="s">
        <v>37</v>
      </c>
      <c r="C154" s="126" t="s">
        <v>818</v>
      </c>
      <c r="D154" s="127" t="s">
        <v>171</v>
      </c>
      <c r="E154" s="128" t="s">
        <v>169</v>
      </c>
      <c r="F154" s="127" t="s">
        <v>819</v>
      </c>
      <c r="G154" s="127" t="s">
        <v>820</v>
      </c>
      <c r="H154" s="127">
        <v>303020732</v>
      </c>
      <c r="I154" s="127" t="s">
        <v>185</v>
      </c>
      <c r="J154" s="127">
        <v>1</v>
      </c>
      <c r="K154" s="127">
        <v>10180000</v>
      </c>
      <c r="L154" s="127">
        <v>10180</v>
      </c>
      <c r="M154" s="30">
        <f t="shared" si="0"/>
        <v>10180000</v>
      </c>
    </row>
    <row r="155" spans="1:13" ht="62.25" customHeight="1" x14ac:dyDescent="0.25">
      <c r="A155" s="135" t="s">
        <v>706</v>
      </c>
      <c r="B155" s="127" t="s">
        <v>37</v>
      </c>
      <c r="C155" s="126" t="s">
        <v>821</v>
      </c>
      <c r="D155" s="127" t="s">
        <v>171</v>
      </c>
      <c r="E155" s="128" t="s">
        <v>174</v>
      </c>
      <c r="F155" s="127" t="s">
        <v>822</v>
      </c>
      <c r="G155" s="127" t="s">
        <v>823</v>
      </c>
      <c r="H155" s="127">
        <v>306089114</v>
      </c>
      <c r="I155" s="127" t="s">
        <v>360</v>
      </c>
      <c r="J155" s="127">
        <v>20</v>
      </c>
      <c r="K155" s="127">
        <v>9000</v>
      </c>
      <c r="L155" s="127">
        <v>180</v>
      </c>
      <c r="M155" s="30">
        <f t="shared" si="0"/>
        <v>450</v>
      </c>
    </row>
    <row r="156" spans="1:13" ht="62.25" customHeight="1" x14ac:dyDescent="0.25">
      <c r="A156" s="135" t="s">
        <v>707</v>
      </c>
      <c r="B156" s="127" t="s">
        <v>37</v>
      </c>
      <c r="C156" s="126" t="s">
        <v>824</v>
      </c>
      <c r="D156" s="127" t="s">
        <v>171</v>
      </c>
      <c r="E156" s="128" t="s">
        <v>174</v>
      </c>
      <c r="F156" s="127" t="s">
        <v>825</v>
      </c>
      <c r="G156" s="127" t="s">
        <v>522</v>
      </c>
      <c r="H156" s="127">
        <v>307673660</v>
      </c>
      <c r="I156" s="127" t="s">
        <v>185</v>
      </c>
      <c r="J156" s="127">
        <v>10</v>
      </c>
      <c r="K156" s="127">
        <v>24600</v>
      </c>
      <c r="L156" s="127">
        <v>246</v>
      </c>
      <c r="M156" s="30">
        <f t="shared" si="0"/>
        <v>2460</v>
      </c>
    </row>
    <row r="157" spans="1:13" ht="62.25" customHeight="1" x14ac:dyDescent="0.25">
      <c r="A157" s="135" t="s">
        <v>708</v>
      </c>
      <c r="B157" s="127" t="s">
        <v>37</v>
      </c>
      <c r="C157" s="126" t="s">
        <v>824</v>
      </c>
      <c r="D157" s="127" t="s">
        <v>171</v>
      </c>
      <c r="E157" s="128" t="s">
        <v>174</v>
      </c>
      <c r="F157" s="127" t="s">
        <v>826</v>
      </c>
      <c r="G157" s="127" t="s">
        <v>521</v>
      </c>
      <c r="H157" s="127">
        <v>307027086</v>
      </c>
      <c r="I157" s="127" t="s">
        <v>290</v>
      </c>
      <c r="J157" s="127">
        <v>10</v>
      </c>
      <c r="K157" s="127">
        <v>33333</v>
      </c>
      <c r="L157" s="127">
        <v>333</v>
      </c>
      <c r="M157" s="30">
        <f t="shared" si="0"/>
        <v>3333.3</v>
      </c>
    </row>
    <row r="158" spans="1:13" ht="62.25" customHeight="1" x14ac:dyDescent="0.25">
      <c r="A158" s="135" t="s">
        <v>709</v>
      </c>
      <c r="B158" s="127" t="s">
        <v>37</v>
      </c>
      <c r="C158" s="126" t="s">
        <v>798</v>
      </c>
      <c r="D158" s="127" t="s">
        <v>171</v>
      </c>
      <c r="E158" s="128" t="s">
        <v>174</v>
      </c>
      <c r="F158" s="127" t="s">
        <v>827</v>
      </c>
      <c r="G158" s="127" t="s">
        <v>828</v>
      </c>
      <c r="H158" s="127">
        <v>511040056</v>
      </c>
      <c r="I158" s="127" t="s">
        <v>360</v>
      </c>
      <c r="J158" s="127">
        <v>12</v>
      </c>
      <c r="K158" s="127">
        <v>43000</v>
      </c>
      <c r="L158" s="127">
        <v>516</v>
      </c>
      <c r="M158" s="30">
        <f t="shared" si="0"/>
        <v>3583.3333333333335</v>
      </c>
    </row>
    <row r="159" spans="1:13" ht="62.25" customHeight="1" x14ac:dyDescent="0.25">
      <c r="A159" s="135" t="s">
        <v>710</v>
      </c>
      <c r="B159" s="127" t="s">
        <v>37</v>
      </c>
      <c r="C159" s="126" t="s">
        <v>746</v>
      </c>
      <c r="D159" s="127" t="s">
        <v>171</v>
      </c>
      <c r="E159" s="128" t="s">
        <v>536</v>
      </c>
      <c r="F159" s="127" t="s">
        <v>829</v>
      </c>
      <c r="G159" s="127" t="s">
        <v>401</v>
      </c>
      <c r="H159" s="127">
        <v>600534362</v>
      </c>
      <c r="I159" s="127" t="s">
        <v>290</v>
      </c>
      <c r="J159" s="127">
        <v>1</v>
      </c>
      <c r="K159" s="127">
        <v>2715000</v>
      </c>
      <c r="L159" s="127">
        <v>2715</v>
      </c>
      <c r="M159" s="30">
        <f t="shared" si="0"/>
        <v>2715000</v>
      </c>
    </row>
    <row r="160" spans="1:13" ht="62.25" customHeight="1" x14ac:dyDescent="0.25">
      <c r="A160" s="135" t="s">
        <v>711</v>
      </c>
      <c r="B160" s="127" t="s">
        <v>37</v>
      </c>
      <c r="C160" s="126" t="s">
        <v>746</v>
      </c>
      <c r="D160" s="127" t="s">
        <v>171</v>
      </c>
      <c r="E160" s="128" t="s">
        <v>536</v>
      </c>
      <c r="F160" s="127" t="s">
        <v>830</v>
      </c>
      <c r="G160" s="127" t="s">
        <v>401</v>
      </c>
      <c r="H160" s="127">
        <v>600534362</v>
      </c>
      <c r="I160" s="127" t="s">
        <v>290</v>
      </c>
      <c r="J160" s="127">
        <v>1</v>
      </c>
      <c r="K160" s="127">
        <v>1750000</v>
      </c>
      <c r="L160" s="127">
        <v>1750</v>
      </c>
      <c r="M160" s="30">
        <f t="shared" si="0"/>
        <v>1750000</v>
      </c>
    </row>
    <row r="161" spans="1:13" ht="62.25" customHeight="1" x14ac:dyDescent="0.25">
      <c r="A161" s="135" t="s">
        <v>712</v>
      </c>
      <c r="B161" s="127" t="s">
        <v>37</v>
      </c>
      <c r="C161" s="126" t="s">
        <v>746</v>
      </c>
      <c r="D161" s="127" t="s">
        <v>171</v>
      </c>
      <c r="E161" s="128" t="s">
        <v>536</v>
      </c>
      <c r="F161" s="127" t="s">
        <v>831</v>
      </c>
      <c r="G161" s="127" t="s">
        <v>401</v>
      </c>
      <c r="H161" s="127">
        <v>600534362</v>
      </c>
      <c r="I161" s="127" t="s">
        <v>290</v>
      </c>
      <c r="J161" s="127">
        <v>1</v>
      </c>
      <c r="K161" s="127">
        <v>1335000</v>
      </c>
      <c r="L161" s="127">
        <v>1335</v>
      </c>
      <c r="M161" s="30">
        <f t="shared" si="0"/>
        <v>1335000</v>
      </c>
    </row>
    <row r="162" spans="1:13" ht="62.25" customHeight="1" x14ac:dyDescent="0.25">
      <c r="A162" s="135" t="s">
        <v>713</v>
      </c>
      <c r="B162" s="127" t="s">
        <v>37</v>
      </c>
      <c r="C162" s="126" t="s">
        <v>824</v>
      </c>
      <c r="D162" s="127" t="s">
        <v>171</v>
      </c>
      <c r="E162" s="128" t="s">
        <v>174</v>
      </c>
      <c r="F162" s="127" t="s">
        <v>832</v>
      </c>
      <c r="G162" s="127" t="s">
        <v>833</v>
      </c>
      <c r="H162" s="127">
        <v>306915905</v>
      </c>
      <c r="I162" s="127" t="s">
        <v>185</v>
      </c>
      <c r="J162" s="127">
        <v>10</v>
      </c>
      <c r="K162" s="127">
        <v>9500</v>
      </c>
      <c r="L162" s="127">
        <v>95</v>
      </c>
      <c r="M162" s="30">
        <f t="shared" si="0"/>
        <v>950</v>
      </c>
    </row>
    <row r="163" spans="1:13" ht="62.25" customHeight="1" x14ac:dyDescent="0.25">
      <c r="A163" s="135" t="s">
        <v>714</v>
      </c>
      <c r="B163" s="127" t="s">
        <v>37</v>
      </c>
      <c r="C163" s="126" t="s">
        <v>746</v>
      </c>
      <c r="D163" s="127" t="s">
        <v>165</v>
      </c>
      <c r="E163" s="128" t="s">
        <v>536</v>
      </c>
      <c r="F163" s="127" t="s">
        <v>834</v>
      </c>
      <c r="G163" s="127" t="s">
        <v>401</v>
      </c>
      <c r="H163" s="127">
        <v>600534362</v>
      </c>
      <c r="I163" s="127" t="s">
        <v>290</v>
      </c>
      <c r="J163" s="127">
        <v>1</v>
      </c>
      <c r="K163" s="127">
        <v>785000</v>
      </c>
      <c r="L163" s="127">
        <v>785</v>
      </c>
      <c r="M163" s="30">
        <f t="shared" si="0"/>
        <v>785000</v>
      </c>
    </row>
    <row r="164" spans="1:13" ht="62.25" customHeight="1" x14ac:dyDescent="0.25">
      <c r="A164" s="135" t="s">
        <v>715</v>
      </c>
      <c r="B164" s="127" t="s">
        <v>37</v>
      </c>
      <c r="C164" s="126" t="s">
        <v>746</v>
      </c>
      <c r="D164" s="127" t="s">
        <v>165</v>
      </c>
      <c r="E164" s="128" t="s">
        <v>536</v>
      </c>
      <c r="F164" s="127" t="s">
        <v>835</v>
      </c>
      <c r="G164" s="127" t="s">
        <v>401</v>
      </c>
      <c r="H164" s="127">
        <v>600534362</v>
      </c>
      <c r="I164" s="127" t="s">
        <v>290</v>
      </c>
      <c r="J164" s="127">
        <v>1</v>
      </c>
      <c r="K164" s="127">
        <v>1175000</v>
      </c>
      <c r="L164" s="127">
        <v>1175</v>
      </c>
      <c r="M164" s="30">
        <f t="shared" si="0"/>
        <v>1175000</v>
      </c>
    </row>
    <row r="165" spans="1:13" ht="62.25" customHeight="1" x14ac:dyDescent="0.25">
      <c r="A165" s="135" t="s">
        <v>716</v>
      </c>
      <c r="B165" s="127" t="s">
        <v>37</v>
      </c>
      <c r="C165" s="126" t="s">
        <v>746</v>
      </c>
      <c r="D165" s="127" t="s">
        <v>165</v>
      </c>
      <c r="E165" s="128" t="s">
        <v>536</v>
      </c>
      <c r="F165" s="127" t="s">
        <v>836</v>
      </c>
      <c r="G165" s="127" t="s">
        <v>401</v>
      </c>
      <c r="H165" s="127">
        <v>600534362</v>
      </c>
      <c r="I165" s="127" t="s">
        <v>290</v>
      </c>
      <c r="J165" s="127">
        <v>1</v>
      </c>
      <c r="K165" s="127">
        <v>2768000</v>
      </c>
      <c r="L165" s="127">
        <v>2768</v>
      </c>
      <c r="M165" s="30">
        <f t="shared" si="0"/>
        <v>2768000</v>
      </c>
    </row>
    <row r="166" spans="1:13" ht="62.25" customHeight="1" x14ac:dyDescent="0.25">
      <c r="A166" s="135" t="s">
        <v>717</v>
      </c>
      <c r="B166" s="127" t="s">
        <v>37</v>
      </c>
      <c r="C166" s="126" t="s">
        <v>746</v>
      </c>
      <c r="D166" s="127" t="s">
        <v>165</v>
      </c>
      <c r="E166" s="128" t="s">
        <v>536</v>
      </c>
      <c r="F166" s="127" t="s">
        <v>837</v>
      </c>
      <c r="G166" s="127" t="s">
        <v>401</v>
      </c>
      <c r="H166" s="127">
        <v>600534362</v>
      </c>
      <c r="I166" s="127" t="s">
        <v>290</v>
      </c>
      <c r="J166" s="127">
        <v>1</v>
      </c>
      <c r="K166" s="127">
        <v>3050000</v>
      </c>
      <c r="L166" s="127">
        <v>3050</v>
      </c>
      <c r="M166" s="30">
        <f t="shared" si="0"/>
        <v>3050000</v>
      </c>
    </row>
    <row r="167" spans="1:13" ht="62.25" customHeight="1" x14ac:dyDescent="0.25">
      <c r="A167" s="135" t="s">
        <v>718</v>
      </c>
      <c r="B167" s="127" t="s">
        <v>37</v>
      </c>
      <c r="C167" s="126" t="s">
        <v>746</v>
      </c>
      <c r="D167" s="127" t="s">
        <v>165</v>
      </c>
      <c r="E167" s="128" t="s">
        <v>536</v>
      </c>
      <c r="F167" s="127" t="s">
        <v>838</v>
      </c>
      <c r="G167" s="127" t="s">
        <v>401</v>
      </c>
      <c r="H167" s="127">
        <v>600534362</v>
      </c>
      <c r="I167" s="127" t="s">
        <v>290</v>
      </c>
      <c r="J167" s="127">
        <v>1</v>
      </c>
      <c r="K167" s="127">
        <v>1130000</v>
      </c>
      <c r="L167" s="127">
        <v>1130</v>
      </c>
      <c r="M167" s="30">
        <f t="shared" si="0"/>
        <v>1130000</v>
      </c>
    </row>
    <row r="168" spans="1:13" ht="62.25" customHeight="1" x14ac:dyDescent="0.25">
      <c r="A168" s="135" t="s">
        <v>719</v>
      </c>
      <c r="B168" s="127" t="s">
        <v>37</v>
      </c>
      <c r="C168" s="126" t="s">
        <v>746</v>
      </c>
      <c r="D168" s="127" t="s">
        <v>165</v>
      </c>
      <c r="E168" s="128" t="s">
        <v>536</v>
      </c>
      <c r="F168" s="127" t="s">
        <v>839</v>
      </c>
      <c r="G168" s="127" t="s">
        <v>401</v>
      </c>
      <c r="H168" s="127">
        <v>600534362</v>
      </c>
      <c r="I168" s="127" t="s">
        <v>290</v>
      </c>
      <c r="J168" s="127">
        <v>1</v>
      </c>
      <c r="K168" s="127">
        <v>1055000</v>
      </c>
      <c r="L168" s="127">
        <v>1055</v>
      </c>
      <c r="M168" s="30">
        <f t="shared" si="0"/>
        <v>1055000</v>
      </c>
    </row>
    <row r="169" spans="1:13" ht="62.25" customHeight="1" x14ac:dyDescent="0.25">
      <c r="A169" s="135" t="s">
        <v>720</v>
      </c>
      <c r="B169" s="127" t="s">
        <v>37</v>
      </c>
      <c r="C169" s="126" t="s">
        <v>746</v>
      </c>
      <c r="D169" s="127" t="s">
        <v>165</v>
      </c>
      <c r="E169" s="128" t="s">
        <v>536</v>
      </c>
      <c r="F169" s="127" t="s">
        <v>840</v>
      </c>
      <c r="G169" s="127" t="s">
        <v>401</v>
      </c>
      <c r="H169" s="127">
        <v>600534362</v>
      </c>
      <c r="I169" s="127" t="s">
        <v>290</v>
      </c>
      <c r="J169" s="127">
        <v>1</v>
      </c>
      <c r="K169" s="127">
        <v>1445000</v>
      </c>
      <c r="L169" s="127">
        <v>1445</v>
      </c>
      <c r="M169" s="30">
        <f t="shared" si="0"/>
        <v>1445000</v>
      </c>
    </row>
    <row r="170" spans="1:13" ht="62.25" customHeight="1" x14ac:dyDescent="0.25">
      <c r="A170" s="135" t="s">
        <v>721</v>
      </c>
      <c r="B170" s="127" t="s">
        <v>37</v>
      </c>
      <c r="C170" s="126" t="s">
        <v>746</v>
      </c>
      <c r="D170" s="127" t="s">
        <v>165</v>
      </c>
      <c r="E170" s="128" t="s">
        <v>536</v>
      </c>
      <c r="F170" s="127" t="s">
        <v>841</v>
      </c>
      <c r="G170" s="127" t="s">
        <v>401</v>
      </c>
      <c r="H170" s="127">
        <v>600534362</v>
      </c>
      <c r="I170" s="127" t="s">
        <v>290</v>
      </c>
      <c r="J170" s="127">
        <v>1</v>
      </c>
      <c r="K170" s="127">
        <v>2640000</v>
      </c>
      <c r="L170" s="127">
        <v>2640</v>
      </c>
      <c r="M170" s="30">
        <f t="shared" si="0"/>
        <v>2640000</v>
      </c>
    </row>
    <row r="171" spans="1:13" ht="62.25" customHeight="1" x14ac:dyDescent="0.25">
      <c r="A171" s="135" t="s">
        <v>722</v>
      </c>
      <c r="B171" s="127" t="s">
        <v>37</v>
      </c>
      <c r="C171" s="126" t="s">
        <v>746</v>
      </c>
      <c r="D171" s="127" t="s">
        <v>165</v>
      </c>
      <c r="E171" s="128" t="s">
        <v>536</v>
      </c>
      <c r="F171" s="127" t="s">
        <v>842</v>
      </c>
      <c r="G171" s="127" t="s">
        <v>401</v>
      </c>
      <c r="H171" s="127">
        <v>600534362</v>
      </c>
      <c r="I171" s="127" t="s">
        <v>290</v>
      </c>
      <c r="J171" s="127">
        <v>1</v>
      </c>
      <c r="K171" s="127">
        <v>2610000</v>
      </c>
      <c r="L171" s="127">
        <v>2610</v>
      </c>
      <c r="M171" s="30">
        <f t="shared" si="0"/>
        <v>2610000</v>
      </c>
    </row>
    <row r="172" spans="1:13" ht="62.25" customHeight="1" x14ac:dyDescent="0.25">
      <c r="A172" s="135" t="s">
        <v>723</v>
      </c>
      <c r="B172" s="127" t="s">
        <v>37</v>
      </c>
      <c r="C172" s="126" t="s">
        <v>746</v>
      </c>
      <c r="D172" s="127" t="s">
        <v>165</v>
      </c>
      <c r="E172" s="128" t="s">
        <v>536</v>
      </c>
      <c r="F172" s="127" t="s">
        <v>843</v>
      </c>
      <c r="G172" s="127" t="s">
        <v>401</v>
      </c>
      <c r="H172" s="127">
        <v>600534362</v>
      </c>
      <c r="I172" s="127" t="s">
        <v>290</v>
      </c>
      <c r="J172" s="127">
        <v>1</v>
      </c>
      <c r="K172" s="127">
        <v>4970000</v>
      </c>
      <c r="L172" s="127">
        <v>4970</v>
      </c>
      <c r="M172" s="30">
        <f t="shared" si="0"/>
        <v>4970000</v>
      </c>
    </row>
    <row r="173" spans="1:13" ht="62.25" customHeight="1" x14ac:dyDescent="0.25">
      <c r="A173" s="135" t="s">
        <v>724</v>
      </c>
      <c r="B173" s="127" t="s">
        <v>37</v>
      </c>
      <c r="C173" s="126" t="s">
        <v>844</v>
      </c>
      <c r="D173" s="127" t="s">
        <v>165</v>
      </c>
      <c r="E173" s="128" t="s">
        <v>169</v>
      </c>
      <c r="F173" s="127" t="s">
        <v>845</v>
      </c>
      <c r="G173" s="127" t="s">
        <v>552</v>
      </c>
      <c r="H173" s="127">
        <v>201991922</v>
      </c>
      <c r="I173" s="127" t="s">
        <v>290</v>
      </c>
      <c r="J173" s="127">
        <v>1</v>
      </c>
      <c r="K173" s="127">
        <v>1350000</v>
      </c>
      <c r="L173" s="127">
        <v>1350</v>
      </c>
      <c r="M173" s="30">
        <f t="shared" si="0"/>
        <v>1350000</v>
      </c>
    </row>
    <row r="174" spans="1:13" ht="62.25" customHeight="1" x14ac:dyDescent="0.25">
      <c r="A174" s="135" t="s">
        <v>725</v>
      </c>
      <c r="B174" s="127" t="s">
        <v>37</v>
      </c>
      <c r="C174" s="126" t="s">
        <v>846</v>
      </c>
      <c r="D174" s="127" t="s">
        <v>165</v>
      </c>
      <c r="E174" s="128" t="s">
        <v>174</v>
      </c>
      <c r="F174" s="127" t="s">
        <v>847</v>
      </c>
      <c r="G174" s="127" t="s">
        <v>848</v>
      </c>
      <c r="H174" s="127">
        <v>303186938</v>
      </c>
      <c r="I174" s="127" t="s">
        <v>290</v>
      </c>
      <c r="J174" s="127">
        <v>1</v>
      </c>
      <c r="K174" s="127">
        <v>8500000</v>
      </c>
      <c r="L174" s="127">
        <v>8500</v>
      </c>
      <c r="M174" s="30">
        <f t="shared" si="0"/>
        <v>8500000</v>
      </c>
    </row>
    <row r="175" spans="1:13" ht="62.25" customHeight="1" x14ac:dyDescent="0.25">
      <c r="A175" s="135" t="s">
        <v>726</v>
      </c>
      <c r="B175" s="127" t="s">
        <v>37</v>
      </c>
      <c r="C175" s="126" t="s">
        <v>849</v>
      </c>
      <c r="D175" s="127" t="s">
        <v>165</v>
      </c>
      <c r="E175" s="128" t="s">
        <v>174</v>
      </c>
      <c r="F175" s="127" t="s">
        <v>850</v>
      </c>
      <c r="G175" s="127" t="s">
        <v>851</v>
      </c>
      <c r="H175" s="127">
        <v>202898940</v>
      </c>
      <c r="I175" s="127" t="s">
        <v>852</v>
      </c>
      <c r="J175" s="127">
        <v>500</v>
      </c>
      <c r="K175" s="127">
        <v>4140</v>
      </c>
      <c r="L175" s="127">
        <v>2070</v>
      </c>
      <c r="M175" s="30">
        <f t="shared" si="0"/>
        <v>8.2799999999999994</v>
      </c>
    </row>
    <row r="176" spans="1:13" ht="62.25" customHeight="1" x14ac:dyDescent="0.25">
      <c r="A176" s="135" t="s">
        <v>727</v>
      </c>
      <c r="B176" s="127" t="s">
        <v>37</v>
      </c>
      <c r="C176" s="126" t="s">
        <v>853</v>
      </c>
      <c r="D176" s="127" t="s">
        <v>165</v>
      </c>
      <c r="E176" s="128" t="s">
        <v>169</v>
      </c>
      <c r="F176" s="127" t="s">
        <v>854</v>
      </c>
      <c r="G176" s="127" t="s">
        <v>855</v>
      </c>
      <c r="H176" s="127">
        <v>202898940</v>
      </c>
      <c r="I176" s="127" t="s">
        <v>314</v>
      </c>
      <c r="J176" s="127">
        <v>500</v>
      </c>
      <c r="K176" s="127">
        <v>4140</v>
      </c>
      <c r="L176" s="127">
        <v>2070</v>
      </c>
      <c r="M176" s="30">
        <f t="shared" si="0"/>
        <v>8.2799999999999994</v>
      </c>
    </row>
    <row r="177" spans="1:13" ht="62.25" customHeight="1" x14ac:dyDescent="0.25">
      <c r="A177" s="135" t="s">
        <v>728</v>
      </c>
      <c r="B177" s="127" t="s">
        <v>37</v>
      </c>
      <c r="C177" s="126" t="s">
        <v>746</v>
      </c>
      <c r="D177" s="127" t="s">
        <v>165</v>
      </c>
      <c r="E177" s="128" t="s">
        <v>536</v>
      </c>
      <c r="F177" s="127" t="s">
        <v>856</v>
      </c>
      <c r="G177" s="127" t="s">
        <v>401</v>
      </c>
      <c r="H177" s="127">
        <v>600534362</v>
      </c>
      <c r="I177" s="127" t="s">
        <v>168</v>
      </c>
      <c r="J177" s="127">
        <v>1</v>
      </c>
      <c r="K177" s="127">
        <v>2205000</v>
      </c>
      <c r="L177" s="127">
        <v>2205</v>
      </c>
      <c r="M177" s="30">
        <f t="shared" si="0"/>
        <v>2205000</v>
      </c>
    </row>
    <row r="178" spans="1:13" ht="62.25" customHeight="1" x14ac:dyDescent="0.25">
      <c r="A178" s="135" t="s">
        <v>729</v>
      </c>
      <c r="B178" s="127" t="s">
        <v>37</v>
      </c>
      <c r="C178" s="126" t="s">
        <v>746</v>
      </c>
      <c r="D178" s="127" t="s">
        <v>165</v>
      </c>
      <c r="E178" s="128" t="s">
        <v>536</v>
      </c>
      <c r="F178" s="127" t="s">
        <v>857</v>
      </c>
      <c r="G178" s="127" t="s">
        <v>401</v>
      </c>
      <c r="H178" s="127">
        <v>600534362</v>
      </c>
      <c r="I178" s="127" t="s">
        <v>168</v>
      </c>
      <c r="J178" s="127">
        <v>1</v>
      </c>
      <c r="K178" s="127">
        <v>560000</v>
      </c>
      <c r="L178" s="127">
        <v>560</v>
      </c>
      <c r="M178" s="30">
        <f t="shared" si="0"/>
        <v>560000</v>
      </c>
    </row>
    <row r="179" spans="1:13" ht="62.25" customHeight="1" x14ac:dyDescent="0.25">
      <c r="A179" s="135" t="s">
        <v>730</v>
      </c>
      <c r="B179" s="127" t="s">
        <v>37</v>
      </c>
      <c r="C179" s="126" t="s">
        <v>858</v>
      </c>
      <c r="D179" s="127" t="s">
        <v>165</v>
      </c>
      <c r="E179" s="128" t="s">
        <v>169</v>
      </c>
      <c r="F179" s="127" t="s">
        <v>859</v>
      </c>
      <c r="G179" s="127" t="s">
        <v>860</v>
      </c>
      <c r="H179" s="127">
        <v>201440547</v>
      </c>
      <c r="I179" s="127" t="s">
        <v>168</v>
      </c>
      <c r="J179" s="127">
        <v>1</v>
      </c>
      <c r="K179" s="127">
        <v>5000000</v>
      </c>
      <c r="L179" s="127">
        <v>5000</v>
      </c>
      <c r="M179" s="30">
        <f t="shared" ref="M179:M189" si="1">+K179/J179</f>
        <v>5000000</v>
      </c>
    </row>
    <row r="180" spans="1:13" ht="62.25" customHeight="1" x14ac:dyDescent="0.25">
      <c r="A180" s="135" t="s">
        <v>731</v>
      </c>
      <c r="B180" s="127" t="s">
        <v>37</v>
      </c>
      <c r="C180" s="126" t="s">
        <v>861</v>
      </c>
      <c r="D180" s="127" t="s">
        <v>165</v>
      </c>
      <c r="E180" s="128" t="s">
        <v>174</v>
      </c>
      <c r="F180" s="127" t="s">
        <v>862</v>
      </c>
      <c r="G180" s="127" t="s">
        <v>863</v>
      </c>
      <c r="H180" s="127">
        <v>307050431</v>
      </c>
      <c r="I180" s="127" t="s">
        <v>290</v>
      </c>
      <c r="J180" s="127">
        <v>5</v>
      </c>
      <c r="K180" s="127">
        <v>335000</v>
      </c>
      <c r="L180" s="127">
        <v>1675</v>
      </c>
      <c r="M180" s="30">
        <f t="shared" si="1"/>
        <v>67000</v>
      </c>
    </row>
    <row r="181" spans="1:13" ht="62.25" customHeight="1" x14ac:dyDescent="0.25">
      <c r="A181" s="135" t="s">
        <v>732</v>
      </c>
      <c r="B181" s="127" t="s">
        <v>37</v>
      </c>
      <c r="C181" s="126" t="s">
        <v>861</v>
      </c>
      <c r="D181" s="127" t="s">
        <v>165</v>
      </c>
      <c r="E181" s="128" t="s">
        <v>174</v>
      </c>
      <c r="F181" s="127" t="s">
        <v>864</v>
      </c>
      <c r="G181" s="127" t="s">
        <v>865</v>
      </c>
      <c r="H181" s="127">
        <v>622711123</v>
      </c>
      <c r="I181" s="127" t="s">
        <v>290</v>
      </c>
      <c r="J181" s="127">
        <v>10</v>
      </c>
      <c r="K181" s="127">
        <v>319850</v>
      </c>
      <c r="L181" s="127">
        <v>3198</v>
      </c>
      <c r="M181" s="30">
        <f t="shared" si="1"/>
        <v>31985</v>
      </c>
    </row>
    <row r="182" spans="1:13" ht="62.25" customHeight="1" x14ac:dyDescent="0.25">
      <c r="A182" s="135" t="s">
        <v>733</v>
      </c>
      <c r="B182" s="127" t="s">
        <v>37</v>
      </c>
      <c r="C182" s="126" t="s">
        <v>625</v>
      </c>
      <c r="D182" s="127" t="s">
        <v>165</v>
      </c>
      <c r="E182" s="128" t="s">
        <v>174</v>
      </c>
      <c r="F182" s="127" t="s">
        <v>866</v>
      </c>
      <c r="G182" s="127" t="s">
        <v>623</v>
      </c>
      <c r="H182" s="127">
        <v>305368850</v>
      </c>
      <c r="I182" s="127" t="s">
        <v>290</v>
      </c>
      <c r="J182" s="127">
        <v>8</v>
      </c>
      <c r="K182" s="127">
        <v>108625</v>
      </c>
      <c r="L182" s="127">
        <v>869</v>
      </c>
      <c r="M182" s="30">
        <f t="shared" si="1"/>
        <v>13578.125</v>
      </c>
    </row>
    <row r="183" spans="1:13" ht="62.25" customHeight="1" x14ac:dyDescent="0.25">
      <c r="A183" s="135" t="s">
        <v>734</v>
      </c>
      <c r="B183" s="127" t="s">
        <v>37</v>
      </c>
      <c r="C183" s="126" t="s">
        <v>867</v>
      </c>
      <c r="D183" s="127" t="s">
        <v>165</v>
      </c>
      <c r="E183" s="128" t="s">
        <v>174</v>
      </c>
      <c r="F183" s="127" t="s">
        <v>868</v>
      </c>
      <c r="G183" s="127" t="s">
        <v>869</v>
      </c>
      <c r="H183" s="127">
        <v>305368850</v>
      </c>
      <c r="I183" s="127" t="s">
        <v>290</v>
      </c>
      <c r="J183" s="127">
        <v>8</v>
      </c>
      <c r="K183" s="127">
        <v>829000</v>
      </c>
      <c r="L183" s="127">
        <v>6632</v>
      </c>
      <c r="M183" s="30">
        <f t="shared" si="1"/>
        <v>103625</v>
      </c>
    </row>
    <row r="184" spans="1:13" ht="62.25" customHeight="1" x14ac:dyDescent="0.25">
      <c r="A184" s="135" t="s">
        <v>735</v>
      </c>
      <c r="B184" s="127" t="s">
        <v>37</v>
      </c>
      <c r="C184" s="126" t="s">
        <v>844</v>
      </c>
      <c r="D184" s="127" t="s">
        <v>165</v>
      </c>
      <c r="E184" s="128" t="s">
        <v>169</v>
      </c>
      <c r="F184" s="127" t="s">
        <v>870</v>
      </c>
      <c r="G184" s="127" t="s">
        <v>410</v>
      </c>
      <c r="H184" s="127">
        <v>307387233</v>
      </c>
      <c r="I184" s="127" t="s">
        <v>290</v>
      </c>
      <c r="J184" s="127">
        <v>1</v>
      </c>
      <c r="K184" s="127">
        <v>1083500</v>
      </c>
      <c r="L184" s="127">
        <v>1083</v>
      </c>
      <c r="M184" s="30">
        <f t="shared" si="1"/>
        <v>1083500</v>
      </c>
    </row>
    <row r="185" spans="1:13" ht="62.25" customHeight="1" x14ac:dyDescent="0.25">
      <c r="A185" s="135" t="s">
        <v>736</v>
      </c>
      <c r="B185" s="127" t="s">
        <v>37</v>
      </c>
      <c r="C185" s="126" t="s">
        <v>871</v>
      </c>
      <c r="D185" s="127" t="s">
        <v>165</v>
      </c>
      <c r="E185" s="128" t="s">
        <v>536</v>
      </c>
      <c r="F185" s="127" t="s">
        <v>872</v>
      </c>
      <c r="G185" s="127" t="s">
        <v>298</v>
      </c>
      <c r="H185" s="127">
        <v>205101933</v>
      </c>
      <c r="I185" s="127" t="s">
        <v>175</v>
      </c>
      <c r="J185" s="127">
        <v>50</v>
      </c>
      <c r="K185" s="127">
        <v>35000</v>
      </c>
      <c r="L185" s="127">
        <v>1750</v>
      </c>
      <c r="M185" s="30">
        <f t="shared" si="1"/>
        <v>700</v>
      </c>
    </row>
    <row r="186" spans="1:13" ht="62.25" customHeight="1" x14ac:dyDescent="0.25">
      <c r="A186" s="135" t="s">
        <v>737</v>
      </c>
      <c r="B186" s="127" t="s">
        <v>37</v>
      </c>
      <c r="C186" s="126" t="s">
        <v>746</v>
      </c>
      <c r="D186" s="127" t="s">
        <v>165</v>
      </c>
      <c r="E186" s="128" t="s">
        <v>536</v>
      </c>
      <c r="F186" s="127" t="s">
        <v>873</v>
      </c>
      <c r="G186" s="127" t="s">
        <v>401</v>
      </c>
      <c r="H186" s="127">
        <v>600534362</v>
      </c>
      <c r="I186" s="127" t="s">
        <v>557</v>
      </c>
      <c r="J186" s="127">
        <v>1</v>
      </c>
      <c r="K186" s="127">
        <v>1025000</v>
      </c>
      <c r="L186" s="127">
        <v>1025</v>
      </c>
      <c r="M186" s="30">
        <f t="shared" si="1"/>
        <v>1025000</v>
      </c>
    </row>
    <row r="187" spans="1:13" ht="62.25" customHeight="1" x14ac:dyDescent="0.25">
      <c r="A187" s="135" t="s">
        <v>738</v>
      </c>
      <c r="B187" s="127" t="s">
        <v>37</v>
      </c>
      <c r="C187" s="126" t="s">
        <v>746</v>
      </c>
      <c r="D187" s="127" t="s">
        <v>165</v>
      </c>
      <c r="E187" s="128" t="s">
        <v>536</v>
      </c>
      <c r="F187" s="127" t="s">
        <v>874</v>
      </c>
      <c r="G187" s="127" t="s">
        <v>401</v>
      </c>
      <c r="H187" s="127">
        <v>600534362</v>
      </c>
      <c r="I187" s="127" t="s">
        <v>557</v>
      </c>
      <c r="J187" s="127">
        <v>1</v>
      </c>
      <c r="K187" s="127">
        <v>530000</v>
      </c>
      <c r="L187" s="127">
        <v>530</v>
      </c>
      <c r="M187" s="30">
        <f t="shared" si="1"/>
        <v>530000</v>
      </c>
    </row>
    <row r="188" spans="1:13" ht="62.25" customHeight="1" x14ac:dyDescent="0.25">
      <c r="A188" s="135" t="s">
        <v>739</v>
      </c>
      <c r="B188" s="127" t="s">
        <v>37</v>
      </c>
      <c r="C188" s="126" t="s">
        <v>746</v>
      </c>
      <c r="D188" s="127" t="s">
        <v>165</v>
      </c>
      <c r="E188" s="128" t="s">
        <v>536</v>
      </c>
      <c r="F188" s="127" t="s">
        <v>875</v>
      </c>
      <c r="G188" s="127" t="s">
        <v>401</v>
      </c>
      <c r="H188" s="127">
        <v>600534362</v>
      </c>
      <c r="I188" s="127" t="s">
        <v>557</v>
      </c>
      <c r="J188" s="127">
        <v>2</v>
      </c>
      <c r="K188" s="127">
        <v>1100000</v>
      </c>
      <c r="L188" s="127">
        <v>2200</v>
      </c>
      <c r="M188" s="30">
        <f t="shared" si="1"/>
        <v>550000</v>
      </c>
    </row>
    <row r="189" spans="1:13" ht="62.25" customHeight="1" x14ac:dyDescent="0.25">
      <c r="A189" s="135" t="s">
        <v>740</v>
      </c>
      <c r="B189" s="127" t="s">
        <v>37</v>
      </c>
      <c r="C189" s="126" t="s">
        <v>844</v>
      </c>
      <c r="D189" s="127" t="s">
        <v>165</v>
      </c>
      <c r="E189" s="128" t="s">
        <v>169</v>
      </c>
      <c r="F189" s="127" t="s">
        <v>876</v>
      </c>
      <c r="G189" s="127" t="s">
        <v>877</v>
      </c>
      <c r="H189" s="127">
        <v>302828304</v>
      </c>
      <c r="I189" s="127" t="s">
        <v>290</v>
      </c>
      <c r="J189" s="127">
        <v>1</v>
      </c>
      <c r="K189" s="127">
        <v>355000</v>
      </c>
      <c r="L189" s="127">
        <v>355</v>
      </c>
      <c r="M189" s="30">
        <f t="shared" si="1"/>
        <v>355000</v>
      </c>
    </row>
    <row r="191" spans="1:13" ht="48.75" customHeight="1" x14ac:dyDescent="0.25">
      <c r="B191" s="145" t="s">
        <v>878</v>
      </c>
      <c r="C191" s="145"/>
      <c r="D191" s="145"/>
      <c r="E191" s="145"/>
      <c r="F191" s="145"/>
      <c r="G191" s="145"/>
      <c r="H191" s="145"/>
      <c r="I191" s="145"/>
      <c r="J191" s="145"/>
      <c r="K191" s="145"/>
      <c r="L191" s="145"/>
    </row>
  </sheetData>
  <mergeCells count="30">
    <mergeCell ref="A112:A113"/>
    <mergeCell ref="B112:B113"/>
    <mergeCell ref="D112:D113"/>
    <mergeCell ref="E112:E113"/>
    <mergeCell ref="F112:F113"/>
    <mergeCell ref="A5:A6"/>
    <mergeCell ref="B5:B6"/>
    <mergeCell ref="C5:C6"/>
    <mergeCell ref="D5:D6"/>
    <mergeCell ref="K2:L2"/>
    <mergeCell ref="A3:L3"/>
    <mergeCell ref="K5:K6"/>
    <mergeCell ref="G5:H5"/>
    <mergeCell ref="I1:L1"/>
    <mergeCell ref="B191:L191"/>
    <mergeCell ref="E5:E6"/>
    <mergeCell ref="F5:F6"/>
    <mergeCell ref="L5:L6"/>
    <mergeCell ref="I5:I6"/>
    <mergeCell ref="J5:J6"/>
    <mergeCell ref="G17:G18"/>
    <mergeCell ref="H17:H18"/>
    <mergeCell ref="G112:G113"/>
    <mergeCell ref="H112:H113"/>
    <mergeCell ref="L112:L113"/>
    <mergeCell ref="A17:A18"/>
    <mergeCell ref="C17:C18"/>
    <mergeCell ref="D17:D18"/>
    <mergeCell ref="E17:E18"/>
    <mergeCell ref="F17:F18"/>
  </mergeCells>
  <printOptions horizontalCentered="1"/>
  <pageMargins left="0.19685039370078741" right="0.19685039370078741" top="0.19685039370078741" bottom="0.19685039370078741" header="0" footer="0"/>
  <pageSetup paperSize="9" scale="4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12"/>
  <sheetViews>
    <sheetView view="pageBreakPreview" zoomScale="85" zoomScaleNormal="70" zoomScaleSheetLayoutView="85" workbookViewId="0">
      <selection activeCell="A4" sqref="A4"/>
    </sheetView>
  </sheetViews>
  <sheetFormatPr defaultColWidth="9.140625" defaultRowHeight="18.75" x14ac:dyDescent="0.25"/>
  <cols>
    <col min="1" max="1" width="8.140625" style="30" customWidth="1"/>
    <col min="2" max="2" width="14.28515625" style="32" customWidth="1"/>
    <col min="3" max="3" width="50.28515625" style="30" customWidth="1"/>
    <col min="4" max="4" width="24.85546875" style="32" customWidth="1"/>
    <col min="5" max="5" width="22.140625" style="32" customWidth="1"/>
    <col min="6" max="7" width="18.5703125" style="32" customWidth="1"/>
    <col min="8" max="8" width="21.7109375" style="32" customWidth="1"/>
    <col min="9" max="9" width="16.7109375" style="30" customWidth="1"/>
    <col min="10" max="12" width="15.7109375" style="30" customWidth="1"/>
    <col min="13" max="16" width="18.7109375" style="30" customWidth="1"/>
    <col min="17" max="22" width="15.7109375" style="30" customWidth="1"/>
    <col min="23" max="16384" width="9.140625" style="30"/>
  </cols>
  <sheetData>
    <row r="1" spans="1:13" ht="93.75" customHeight="1" x14ac:dyDescent="0.25">
      <c r="F1" s="144" t="s">
        <v>92</v>
      </c>
      <c r="G1" s="144"/>
      <c r="H1" s="144"/>
    </row>
    <row r="2" spans="1:13" x14ac:dyDescent="0.25">
      <c r="H2" s="57"/>
    </row>
    <row r="3" spans="1:13" ht="81.75" customHeight="1" x14ac:dyDescent="0.25">
      <c r="A3" s="152" t="s">
        <v>614</v>
      </c>
      <c r="B3" s="152"/>
      <c r="C3" s="152"/>
      <c r="D3" s="152"/>
      <c r="E3" s="152"/>
      <c r="F3" s="152"/>
      <c r="G3" s="152"/>
      <c r="H3" s="152"/>
      <c r="I3" s="31"/>
      <c r="J3" s="31"/>
      <c r="K3" s="31"/>
      <c r="L3" s="31"/>
    </row>
    <row r="4" spans="1:13" x14ac:dyDescent="0.25">
      <c r="H4" s="33"/>
    </row>
    <row r="5" spans="1:13" ht="45" customHeight="1" x14ac:dyDescent="0.25">
      <c r="A5" s="181" t="s">
        <v>14</v>
      </c>
      <c r="B5" s="181" t="s">
        <v>15</v>
      </c>
      <c r="C5" s="181" t="s">
        <v>60</v>
      </c>
      <c r="D5" s="181" t="s">
        <v>38</v>
      </c>
      <c r="E5" s="181" t="s">
        <v>11</v>
      </c>
      <c r="F5" s="151" t="s">
        <v>61</v>
      </c>
      <c r="G5" s="151"/>
      <c r="H5" s="181" t="s">
        <v>75</v>
      </c>
      <c r="M5" s="34"/>
    </row>
    <row r="6" spans="1:13" ht="126.75" customHeight="1" x14ac:dyDescent="0.25">
      <c r="A6" s="182"/>
      <c r="B6" s="182"/>
      <c r="C6" s="182"/>
      <c r="D6" s="182"/>
      <c r="E6" s="182"/>
      <c r="F6" s="68" t="s">
        <v>67</v>
      </c>
      <c r="G6" s="68" t="s">
        <v>70</v>
      </c>
      <c r="H6" s="182"/>
    </row>
    <row r="7" spans="1:13" ht="37.5" customHeight="1" x14ac:dyDescent="0.25">
      <c r="A7" s="35">
        <v>1</v>
      </c>
      <c r="B7" s="184" t="s">
        <v>608</v>
      </c>
      <c r="C7" s="185"/>
      <c r="D7" s="185"/>
      <c r="E7" s="185"/>
      <c r="F7" s="185"/>
      <c r="G7" s="185"/>
      <c r="H7" s="186"/>
    </row>
    <row r="8" spans="1:13" ht="37.5" customHeight="1" x14ac:dyDescent="0.25">
      <c r="A8" s="35">
        <f t="shared" ref="A8:A10" si="0">+A7+1</f>
        <v>2</v>
      </c>
      <c r="B8" s="35"/>
      <c r="C8" s="11"/>
      <c r="D8" s="35"/>
      <c r="E8" s="35"/>
      <c r="F8" s="35"/>
      <c r="G8" s="35"/>
      <c r="H8" s="35"/>
    </row>
    <row r="9" spans="1:13" ht="37.5" customHeight="1" x14ac:dyDescent="0.25">
      <c r="A9" s="35">
        <f t="shared" si="0"/>
        <v>3</v>
      </c>
      <c r="B9" s="35"/>
      <c r="C9" s="11"/>
      <c r="D9" s="35"/>
      <c r="E9" s="35"/>
      <c r="F9" s="35"/>
      <c r="G9" s="35"/>
      <c r="H9" s="35"/>
    </row>
    <row r="10" spans="1:13" ht="37.5" customHeight="1" x14ac:dyDescent="0.25">
      <c r="A10" s="35">
        <f t="shared" si="0"/>
        <v>4</v>
      </c>
      <c r="B10" s="35"/>
      <c r="C10" s="11"/>
      <c r="D10" s="35"/>
      <c r="E10" s="35"/>
      <c r="F10" s="35"/>
      <c r="G10" s="35"/>
      <c r="H10" s="35"/>
    </row>
    <row r="12" spans="1:13" ht="70.5" customHeight="1" x14ac:dyDescent="0.25">
      <c r="B12" s="145" t="s">
        <v>86</v>
      </c>
      <c r="C12" s="145"/>
      <c r="D12" s="145"/>
      <c r="E12" s="145"/>
      <c r="F12" s="145"/>
      <c r="G12" s="145"/>
      <c r="H12" s="145"/>
    </row>
  </sheetData>
  <autoFilter ref="A5:M10">
    <filterColumn colId="6" showButton="0"/>
  </autoFilter>
  <mergeCells count="11">
    <mergeCell ref="F1:H1"/>
    <mergeCell ref="H5:H6"/>
    <mergeCell ref="B12:H12"/>
    <mergeCell ref="E5:E6"/>
    <mergeCell ref="F5:G5"/>
    <mergeCell ref="A3:H3"/>
    <mergeCell ref="A5:A6"/>
    <mergeCell ref="B5:B6"/>
    <mergeCell ref="C5:C6"/>
    <mergeCell ref="D5:D6"/>
    <mergeCell ref="B7:H7"/>
  </mergeCells>
  <printOptions horizontalCentered="1"/>
  <pageMargins left="0.19685039370078741" right="0.19685039370078741" top="0.19685039370078741" bottom="0.19685039370078741" header="0" footer="0"/>
  <pageSetup paperSize="9" scale="8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14"/>
  <sheetViews>
    <sheetView zoomScaleNormal="100" workbookViewId="0">
      <selection activeCell="F9" sqref="F9"/>
    </sheetView>
  </sheetViews>
  <sheetFormatPr defaultColWidth="9.140625" defaultRowHeight="15" x14ac:dyDescent="0.25"/>
  <cols>
    <col min="1" max="1" width="9.140625" style="80"/>
    <col min="2" max="2" width="27.7109375" style="91" customWidth="1"/>
    <col min="3" max="3" width="15.140625" style="90" customWidth="1"/>
    <col min="4" max="4" width="20.28515625" style="46" customWidth="1"/>
    <col min="5" max="5" width="26.42578125" style="46" customWidth="1"/>
    <col min="6" max="7" width="19.140625" style="46" customWidth="1"/>
    <col min="8" max="8" width="18.140625" style="46" customWidth="1"/>
    <col min="9" max="16384" width="9.140625" style="46"/>
  </cols>
  <sheetData>
    <row r="1" spans="1:16" ht="60.75" customHeight="1" x14ac:dyDescent="0.25">
      <c r="F1" s="190" t="s">
        <v>227</v>
      </c>
      <c r="G1" s="138"/>
      <c r="H1" s="138"/>
    </row>
    <row r="2" spans="1:16" x14ac:dyDescent="0.25">
      <c r="F2" s="138"/>
      <c r="G2" s="138"/>
      <c r="H2" s="138"/>
    </row>
    <row r="3" spans="1:16" ht="46.5" customHeight="1" x14ac:dyDescent="0.25">
      <c r="A3" s="191" t="s">
        <v>226</v>
      </c>
      <c r="B3" s="191"/>
      <c r="C3" s="191"/>
      <c r="D3" s="191"/>
      <c r="E3" s="191"/>
      <c r="F3" s="191"/>
      <c r="G3" s="191"/>
      <c r="H3" s="191"/>
    </row>
    <row r="4" spans="1:16" x14ac:dyDescent="0.25">
      <c r="H4" s="101"/>
    </row>
    <row r="5" spans="1:16" s="81" customFormat="1" ht="43.5" customHeight="1" x14ac:dyDescent="0.25">
      <c r="A5" s="187" t="s">
        <v>14</v>
      </c>
      <c r="B5" s="187" t="s">
        <v>225</v>
      </c>
      <c r="C5" s="187" t="s">
        <v>224</v>
      </c>
      <c r="D5" s="192" t="s">
        <v>223</v>
      </c>
      <c r="E5" s="193"/>
      <c r="F5" s="187" t="s">
        <v>222</v>
      </c>
      <c r="G5" s="187" t="s">
        <v>221</v>
      </c>
      <c r="H5" s="187" t="s">
        <v>220</v>
      </c>
    </row>
    <row r="6" spans="1:16" s="81" customFormat="1" ht="105" customHeight="1" x14ac:dyDescent="0.25">
      <c r="A6" s="188"/>
      <c r="B6" s="188"/>
      <c r="C6" s="188"/>
      <c r="D6" s="100" t="s">
        <v>219</v>
      </c>
      <c r="E6" s="100" t="s">
        <v>218</v>
      </c>
      <c r="F6" s="188"/>
      <c r="G6" s="188"/>
      <c r="H6" s="188"/>
    </row>
    <row r="7" spans="1:16" x14ac:dyDescent="0.25">
      <c r="A7" s="95">
        <v>1</v>
      </c>
      <c r="B7" s="98"/>
      <c r="C7" s="99"/>
      <c r="D7" s="96"/>
      <c r="E7" s="96"/>
      <c r="F7" s="96"/>
      <c r="G7" s="96"/>
      <c r="H7" s="96"/>
    </row>
    <row r="8" spans="1:16" x14ac:dyDescent="0.25">
      <c r="A8" s="95">
        <f>+A7+1</f>
        <v>2</v>
      </c>
      <c r="B8" s="98"/>
      <c r="C8" s="97"/>
      <c r="D8" s="96"/>
      <c r="E8" s="96"/>
      <c r="F8" s="96"/>
      <c r="G8" s="96"/>
      <c r="H8" s="96"/>
    </row>
    <row r="9" spans="1:16" x14ac:dyDescent="0.25">
      <c r="A9" s="95">
        <f>+A8+1</f>
        <v>3</v>
      </c>
      <c r="B9" s="98"/>
      <c r="C9" s="97"/>
      <c r="D9" s="96"/>
      <c r="E9" s="96"/>
      <c r="F9" s="96"/>
      <c r="G9" s="96"/>
      <c r="H9" s="96"/>
    </row>
    <row r="10" spans="1:16" x14ac:dyDescent="0.25">
      <c r="A10" s="95">
        <f>+A9+1</f>
        <v>4</v>
      </c>
      <c r="B10" s="94"/>
      <c r="C10" s="93"/>
      <c r="D10" s="92"/>
      <c r="E10" s="92"/>
      <c r="F10" s="92"/>
      <c r="G10" s="92"/>
      <c r="H10" s="92"/>
    </row>
    <row r="11" spans="1:16" x14ac:dyDescent="0.25">
      <c r="A11" s="95">
        <f>+A10+1</f>
        <v>5</v>
      </c>
      <c r="B11" s="94"/>
      <c r="C11" s="93"/>
      <c r="D11" s="92"/>
      <c r="E11" s="92"/>
      <c r="F11" s="92"/>
      <c r="G11" s="92"/>
      <c r="H11" s="92"/>
    </row>
    <row r="12" spans="1:16" x14ac:dyDescent="0.25">
      <c r="A12" s="95">
        <f>+A11+1</f>
        <v>6</v>
      </c>
      <c r="B12" s="94"/>
      <c r="C12" s="93"/>
      <c r="D12" s="92"/>
      <c r="E12" s="92"/>
      <c r="F12" s="92"/>
      <c r="G12" s="92"/>
      <c r="H12" s="92"/>
    </row>
    <row r="14" spans="1:16" ht="18.75" x14ac:dyDescent="0.25">
      <c r="A14" s="189" t="s">
        <v>217</v>
      </c>
      <c r="B14" s="189"/>
      <c r="C14" s="189"/>
      <c r="D14" s="189"/>
      <c r="E14" s="189"/>
      <c r="F14" s="189"/>
      <c r="G14" s="189"/>
      <c r="H14" s="189"/>
      <c r="I14" s="47"/>
      <c r="J14" s="47"/>
      <c r="K14" s="47"/>
      <c r="L14" s="47"/>
      <c r="M14" s="47"/>
      <c r="N14" s="47"/>
      <c r="O14" s="47"/>
      <c r="P14" s="47"/>
    </row>
  </sheetData>
  <mergeCells count="11">
    <mergeCell ref="G5:G6"/>
    <mergeCell ref="A14:H14"/>
    <mergeCell ref="F1:H1"/>
    <mergeCell ref="F2:H2"/>
    <mergeCell ref="A3:H3"/>
    <mergeCell ref="D5:E5"/>
    <mergeCell ref="C5:C6"/>
    <mergeCell ref="B5:B6"/>
    <mergeCell ref="A5:A6"/>
    <mergeCell ref="F5:F6"/>
    <mergeCell ref="H5:H6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3"/>
  <sheetViews>
    <sheetView workbookViewId="0">
      <selection activeCell="H37" sqref="H37"/>
    </sheetView>
  </sheetViews>
  <sheetFormatPr defaultColWidth="9.140625" defaultRowHeight="15" x14ac:dyDescent="0.25"/>
  <cols>
    <col min="1" max="1" width="9.140625" style="88"/>
    <col min="2" max="2" width="35" style="91" customWidth="1"/>
    <col min="3" max="3" width="12.85546875" style="91" customWidth="1"/>
    <col min="4" max="5" width="12.85546875" style="90" customWidth="1"/>
    <col min="6" max="6" width="17.28515625" style="46" customWidth="1"/>
    <col min="7" max="7" width="17.140625" style="46" customWidth="1"/>
    <col min="8" max="10" width="15" style="46" customWidth="1"/>
    <col min="11" max="11" width="16.140625" style="46" customWidth="1"/>
    <col min="12" max="16384" width="9.140625" style="46"/>
  </cols>
  <sheetData>
    <row r="1" spans="1:11" ht="73.5" customHeight="1" x14ac:dyDescent="0.25">
      <c r="H1" s="136" t="s">
        <v>228</v>
      </c>
      <c r="I1" s="137"/>
      <c r="J1" s="137"/>
      <c r="K1" s="137"/>
    </row>
    <row r="2" spans="1:11" ht="70.150000000000006" customHeight="1" x14ac:dyDescent="0.25">
      <c r="A2" s="191" t="s">
        <v>229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x14ac:dyDescent="0.25">
      <c r="K3" s="101"/>
    </row>
    <row r="4" spans="1:11" s="89" customFormat="1" ht="33" customHeight="1" x14ac:dyDescent="0.25">
      <c r="A4" s="187" t="s">
        <v>14</v>
      </c>
      <c r="B4" s="187" t="s">
        <v>230</v>
      </c>
      <c r="C4" s="187" t="s">
        <v>231</v>
      </c>
      <c r="D4" s="187" t="s">
        <v>232</v>
      </c>
      <c r="E4" s="187" t="s">
        <v>233</v>
      </c>
      <c r="F4" s="192" t="s">
        <v>223</v>
      </c>
      <c r="G4" s="193"/>
      <c r="H4" s="187" t="s">
        <v>234</v>
      </c>
      <c r="I4" s="187" t="s">
        <v>221</v>
      </c>
      <c r="J4" s="187" t="s">
        <v>235</v>
      </c>
      <c r="K4" s="187" t="s">
        <v>236</v>
      </c>
    </row>
    <row r="5" spans="1:11" s="89" customFormat="1" ht="105.75" customHeight="1" x14ac:dyDescent="0.25">
      <c r="A5" s="188"/>
      <c r="B5" s="188"/>
      <c r="C5" s="188"/>
      <c r="D5" s="188"/>
      <c r="E5" s="188"/>
      <c r="F5" s="100" t="s">
        <v>237</v>
      </c>
      <c r="G5" s="100" t="s">
        <v>218</v>
      </c>
      <c r="H5" s="188"/>
      <c r="I5" s="188"/>
      <c r="J5" s="188"/>
      <c r="K5" s="188"/>
    </row>
    <row r="6" spans="1:11" ht="19.5" customHeight="1" x14ac:dyDescent="0.25">
      <c r="A6" s="102" t="s">
        <v>238</v>
      </c>
      <c r="B6" s="103" t="s">
        <v>239</v>
      </c>
      <c r="C6" s="98"/>
      <c r="D6" s="99"/>
      <c r="E6" s="99"/>
      <c r="F6" s="96"/>
      <c r="G6" s="96"/>
      <c r="H6" s="96"/>
      <c r="I6" s="96"/>
      <c r="J6" s="96"/>
      <c r="K6" s="96"/>
    </row>
    <row r="7" spans="1:11" ht="19.5" customHeight="1" x14ac:dyDescent="0.25">
      <c r="A7" s="102"/>
      <c r="B7" s="103"/>
      <c r="C7" s="98"/>
      <c r="D7" s="99"/>
      <c r="E7" s="99"/>
      <c r="F7" s="96"/>
      <c r="G7" s="96"/>
      <c r="H7" s="96"/>
      <c r="I7" s="96"/>
      <c r="J7" s="96"/>
      <c r="K7" s="96"/>
    </row>
    <row r="8" spans="1:11" ht="19.5" customHeight="1" x14ac:dyDescent="0.25">
      <c r="A8" s="102"/>
      <c r="B8" s="103"/>
      <c r="C8" s="98"/>
      <c r="D8" s="99"/>
      <c r="E8" s="99"/>
      <c r="F8" s="96"/>
      <c r="G8" s="96"/>
      <c r="H8" s="96"/>
      <c r="I8" s="96"/>
      <c r="J8" s="96"/>
      <c r="K8" s="96"/>
    </row>
    <row r="9" spans="1:11" ht="19.5" customHeight="1" x14ac:dyDescent="0.25">
      <c r="A9" s="102" t="s">
        <v>240</v>
      </c>
      <c r="B9" s="103" t="s">
        <v>241</v>
      </c>
      <c r="C9" s="98"/>
      <c r="D9" s="99"/>
      <c r="E9" s="99"/>
      <c r="F9" s="96"/>
      <c r="G9" s="96"/>
      <c r="H9" s="96"/>
      <c r="I9" s="96"/>
      <c r="J9" s="96"/>
      <c r="K9" s="96"/>
    </row>
    <row r="10" spans="1:11" ht="19.5" customHeight="1" x14ac:dyDescent="0.25">
      <c r="A10" s="102"/>
      <c r="B10" s="103"/>
      <c r="C10" s="98"/>
      <c r="D10" s="99"/>
      <c r="E10" s="99"/>
      <c r="F10" s="96"/>
      <c r="G10" s="96"/>
      <c r="H10" s="96"/>
      <c r="I10" s="96"/>
      <c r="J10" s="96"/>
      <c r="K10" s="96"/>
    </row>
    <row r="11" spans="1:11" ht="19.5" customHeight="1" x14ac:dyDescent="0.25">
      <c r="A11" s="102"/>
      <c r="B11" s="103"/>
      <c r="C11" s="98"/>
      <c r="D11" s="99"/>
      <c r="E11" s="99"/>
      <c r="F11" s="96"/>
      <c r="G11" s="96"/>
      <c r="H11" s="96"/>
      <c r="I11" s="96"/>
      <c r="J11" s="96"/>
      <c r="K11" s="96"/>
    </row>
    <row r="12" spans="1:11" ht="19.5" customHeight="1" x14ac:dyDescent="0.25">
      <c r="A12" s="102" t="s">
        <v>242</v>
      </c>
      <c r="B12" s="103" t="s">
        <v>243</v>
      </c>
      <c r="C12" s="98"/>
      <c r="D12" s="99"/>
      <c r="E12" s="99"/>
      <c r="F12" s="96"/>
      <c r="G12" s="96"/>
      <c r="H12" s="96"/>
      <c r="I12" s="96"/>
      <c r="J12" s="96"/>
      <c r="K12" s="96"/>
    </row>
    <row r="13" spans="1:11" ht="19.5" customHeight="1" x14ac:dyDescent="0.25">
      <c r="A13" s="102"/>
      <c r="B13" s="103"/>
      <c r="C13" s="98"/>
      <c r="D13" s="99"/>
      <c r="E13" s="99"/>
      <c r="F13" s="96"/>
      <c r="G13" s="96"/>
      <c r="H13" s="96"/>
      <c r="I13" s="96"/>
      <c r="J13" s="96"/>
      <c r="K13" s="96"/>
    </row>
    <row r="14" spans="1:11" ht="19.5" customHeight="1" x14ac:dyDescent="0.25">
      <c r="A14" s="102"/>
      <c r="B14" s="103"/>
      <c r="C14" s="98"/>
      <c r="D14" s="99"/>
      <c r="E14" s="99"/>
      <c r="F14" s="96"/>
      <c r="G14" s="96"/>
      <c r="H14" s="96"/>
      <c r="I14" s="96"/>
      <c r="J14" s="96"/>
      <c r="K14" s="96"/>
    </row>
    <row r="15" spans="1:11" ht="30" customHeight="1" x14ac:dyDescent="0.25">
      <c r="A15" s="102" t="s">
        <v>244</v>
      </c>
      <c r="B15" s="103" t="s">
        <v>245</v>
      </c>
      <c r="C15" s="98"/>
      <c r="D15" s="99"/>
      <c r="E15" s="99"/>
      <c r="F15" s="96"/>
      <c r="G15" s="96"/>
      <c r="H15" s="96"/>
      <c r="I15" s="96"/>
      <c r="J15" s="96"/>
      <c r="K15" s="96"/>
    </row>
    <row r="16" spans="1:11" ht="19.5" customHeight="1" x14ac:dyDescent="0.25">
      <c r="A16" s="102"/>
      <c r="B16" s="103"/>
      <c r="C16" s="98"/>
      <c r="D16" s="99"/>
      <c r="E16" s="99"/>
      <c r="F16" s="96"/>
      <c r="G16" s="96"/>
      <c r="H16" s="96"/>
      <c r="I16" s="96"/>
      <c r="J16" s="96"/>
      <c r="K16" s="96"/>
    </row>
    <row r="17" spans="1:11" ht="19.5" customHeight="1" x14ac:dyDescent="0.25">
      <c r="A17" s="102"/>
      <c r="B17" s="103"/>
      <c r="C17" s="98"/>
      <c r="D17" s="99"/>
      <c r="E17" s="99"/>
      <c r="F17" s="96"/>
      <c r="G17" s="96"/>
      <c r="H17" s="96"/>
      <c r="I17" s="96"/>
      <c r="J17" s="96"/>
      <c r="K17" s="96"/>
    </row>
    <row r="18" spans="1:11" ht="19.5" customHeight="1" x14ac:dyDescent="0.25">
      <c r="A18" s="102" t="s">
        <v>246</v>
      </c>
      <c r="B18" s="103" t="s">
        <v>247</v>
      </c>
      <c r="C18" s="98"/>
      <c r="D18" s="99"/>
      <c r="E18" s="99"/>
      <c r="F18" s="96"/>
      <c r="G18" s="96"/>
      <c r="H18" s="96"/>
      <c r="I18" s="96"/>
      <c r="J18" s="96"/>
      <c r="K18" s="96"/>
    </row>
    <row r="19" spans="1:11" ht="19.5" customHeight="1" x14ac:dyDescent="0.25">
      <c r="A19" s="102"/>
      <c r="B19" s="103"/>
      <c r="C19" s="98"/>
      <c r="D19" s="99"/>
      <c r="E19" s="99"/>
      <c r="F19" s="96"/>
      <c r="G19" s="96"/>
      <c r="H19" s="96"/>
      <c r="I19" s="96"/>
      <c r="J19" s="96"/>
      <c r="K19" s="96"/>
    </row>
    <row r="20" spans="1:11" ht="19.5" customHeight="1" x14ac:dyDescent="0.25">
      <c r="A20" s="102"/>
      <c r="B20" s="103"/>
      <c r="C20" s="98"/>
      <c r="D20" s="99"/>
      <c r="E20" s="99"/>
      <c r="F20" s="96"/>
      <c r="G20" s="96"/>
      <c r="H20" s="96"/>
      <c r="I20" s="96"/>
      <c r="J20" s="96"/>
      <c r="K20" s="96"/>
    </row>
    <row r="21" spans="1:11" ht="19.5" customHeight="1" x14ac:dyDescent="0.25">
      <c r="A21" s="102" t="s">
        <v>248</v>
      </c>
      <c r="B21" s="103" t="s">
        <v>249</v>
      </c>
      <c r="C21" s="98"/>
      <c r="D21" s="99"/>
      <c r="E21" s="99"/>
      <c r="F21" s="96"/>
      <c r="G21" s="96"/>
      <c r="H21" s="96"/>
      <c r="I21" s="96"/>
      <c r="J21" s="96"/>
      <c r="K21" s="96"/>
    </row>
    <row r="22" spans="1:11" ht="19.5" customHeight="1" x14ac:dyDescent="0.25">
      <c r="A22" s="95"/>
      <c r="B22" s="103"/>
      <c r="C22" s="98"/>
      <c r="D22" s="99"/>
      <c r="E22" s="99"/>
      <c r="F22" s="96"/>
      <c r="G22" s="96"/>
      <c r="H22" s="96"/>
      <c r="I22" s="96"/>
      <c r="J22" s="96"/>
      <c r="K22" s="96"/>
    </row>
    <row r="23" spans="1:11" ht="19.5" customHeight="1" x14ac:dyDescent="0.25">
      <c r="A23" s="95"/>
      <c r="B23" s="98"/>
      <c r="C23" s="98"/>
      <c r="D23" s="97"/>
      <c r="E23" s="97"/>
      <c r="F23" s="96"/>
      <c r="G23" s="96"/>
      <c r="H23" s="96"/>
      <c r="I23" s="96"/>
      <c r="J23" s="96"/>
      <c r="K23" s="96"/>
    </row>
  </sheetData>
  <mergeCells count="12">
    <mergeCell ref="J4:J5"/>
    <mergeCell ref="K4:K5"/>
    <mergeCell ref="H1:K1"/>
    <mergeCell ref="A2:K2"/>
    <mergeCell ref="A4:A5"/>
    <mergeCell ref="B4:B5"/>
    <mergeCell ref="C4:C5"/>
    <mergeCell ref="D4:D5"/>
    <mergeCell ref="E4:E5"/>
    <mergeCell ref="F4:G4"/>
    <mergeCell ref="H4:H5"/>
    <mergeCell ref="I4:I5"/>
  </mergeCells>
  <pageMargins left="0.32" right="0.17" top="0.45" bottom="0.28000000000000003" header="0.31496062992125984" footer="0.31496062992125984"/>
  <pageSetup paperSize="9" scale="8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5"/>
  <sheetViews>
    <sheetView workbookViewId="0">
      <selection activeCell="F9" sqref="F9"/>
    </sheetView>
  </sheetViews>
  <sheetFormatPr defaultRowHeight="15" x14ac:dyDescent="0.25"/>
  <cols>
    <col min="1" max="1" width="9.140625" style="46"/>
    <col min="2" max="2" width="18.140625" style="46" customWidth="1"/>
    <col min="3" max="3" width="34.140625" style="46" customWidth="1"/>
    <col min="4" max="4" width="22.85546875" style="46" customWidth="1"/>
    <col min="5" max="6" width="25.5703125" style="46" customWidth="1"/>
    <col min="7" max="16384" width="9.140625" style="46"/>
  </cols>
  <sheetData>
    <row r="1" spans="1:18" ht="77.25" customHeight="1" x14ac:dyDescent="0.25">
      <c r="E1" s="136" t="s">
        <v>250</v>
      </c>
      <c r="F1" s="137"/>
    </row>
    <row r="3" spans="1:18" ht="48" customHeight="1" x14ac:dyDescent="0.25">
      <c r="A3" s="194" t="s">
        <v>251</v>
      </c>
      <c r="B3" s="194"/>
      <c r="C3" s="194"/>
      <c r="D3" s="194"/>
      <c r="E3" s="194"/>
      <c r="F3" s="194"/>
      <c r="G3" s="104"/>
      <c r="H3" s="104"/>
      <c r="I3" s="104"/>
    </row>
    <row r="5" spans="1:18" ht="28.5" x14ac:dyDescent="0.25">
      <c r="A5" s="102" t="s">
        <v>14</v>
      </c>
      <c r="B5" s="102" t="s">
        <v>252</v>
      </c>
      <c r="C5" s="102" t="s">
        <v>253</v>
      </c>
      <c r="D5" s="102" t="s">
        <v>254</v>
      </c>
      <c r="E5" s="102" t="s">
        <v>255</v>
      </c>
      <c r="F5" s="102" t="s">
        <v>256</v>
      </c>
      <c r="G5" s="88"/>
      <c r="H5" s="88"/>
      <c r="I5" s="88"/>
      <c r="J5" s="105"/>
      <c r="K5" s="105"/>
      <c r="L5" s="105"/>
      <c r="M5" s="105"/>
      <c r="N5" s="105"/>
      <c r="O5" s="105"/>
      <c r="P5" s="105"/>
      <c r="Q5" s="105"/>
      <c r="R5" s="105"/>
    </row>
    <row r="6" spans="1:18" x14ac:dyDescent="0.25">
      <c r="A6" s="106"/>
      <c r="B6" s="106"/>
      <c r="C6" s="106"/>
      <c r="D6" s="92"/>
      <c r="E6" s="92"/>
      <c r="F6" s="92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</row>
    <row r="7" spans="1:18" x14ac:dyDescent="0.25">
      <c r="A7" s="106"/>
      <c r="B7" s="106"/>
      <c r="C7" s="106"/>
      <c r="D7" s="92"/>
      <c r="E7" s="92"/>
      <c r="F7" s="92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</row>
    <row r="8" spans="1:18" x14ac:dyDescent="0.25">
      <c r="A8" s="106"/>
      <c r="B8" s="106"/>
      <c r="C8" s="106"/>
      <c r="D8" s="92"/>
      <c r="E8" s="92"/>
      <c r="F8" s="92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</row>
    <row r="9" spans="1:18" x14ac:dyDescent="0.25">
      <c r="A9" s="106"/>
      <c r="B9" s="106"/>
      <c r="C9" s="106"/>
      <c r="D9" s="92"/>
      <c r="E9" s="92"/>
      <c r="F9" s="92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</row>
    <row r="10" spans="1:18" x14ac:dyDescent="0.25">
      <c r="A10" s="106"/>
      <c r="B10" s="106"/>
      <c r="C10" s="106"/>
      <c r="D10" s="92"/>
      <c r="E10" s="92"/>
      <c r="F10" s="92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</row>
    <row r="11" spans="1:18" x14ac:dyDescent="0.25">
      <c r="A11" s="106"/>
      <c r="B11" s="106"/>
      <c r="C11" s="106"/>
      <c r="D11" s="92"/>
      <c r="E11" s="92"/>
      <c r="F11" s="92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</row>
    <row r="12" spans="1:18" x14ac:dyDescent="0.25">
      <c r="A12" s="106"/>
      <c r="B12" s="106"/>
      <c r="C12" s="106"/>
      <c r="D12" s="92"/>
      <c r="E12" s="92"/>
      <c r="F12" s="92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</row>
    <row r="13" spans="1:18" x14ac:dyDescent="0.25">
      <c r="A13" s="106"/>
      <c r="B13" s="106"/>
      <c r="C13" s="106"/>
      <c r="D13" s="92"/>
      <c r="E13" s="92"/>
      <c r="F13" s="92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</row>
    <row r="14" spans="1:18" x14ac:dyDescent="0.25">
      <c r="A14" s="106"/>
      <c r="B14" s="106"/>
      <c r="C14" s="106"/>
      <c r="D14" s="92"/>
      <c r="E14" s="92"/>
      <c r="F14" s="92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</row>
    <row r="15" spans="1:18" x14ac:dyDescent="0.25"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</row>
    <row r="16" spans="1:18" x14ac:dyDescent="0.25"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</row>
    <row r="17" spans="4:18" x14ac:dyDescent="0.25"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</row>
    <row r="18" spans="4:18" x14ac:dyDescent="0.25"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</row>
    <row r="19" spans="4:18" x14ac:dyDescent="0.25"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</row>
    <row r="20" spans="4:18" x14ac:dyDescent="0.25"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</row>
    <row r="21" spans="4:18" x14ac:dyDescent="0.25"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</row>
    <row r="22" spans="4:18" x14ac:dyDescent="0.25"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</row>
    <row r="23" spans="4:18" x14ac:dyDescent="0.25"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</row>
    <row r="24" spans="4:18" x14ac:dyDescent="0.25"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</row>
    <row r="25" spans="4:18" x14ac:dyDescent="0.25"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</row>
  </sheetData>
  <mergeCells count="2">
    <mergeCell ref="E1:F1"/>
    <mergeCell ref="A3:F3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10</vt:i4>
      </vt:variant>
    </vt:vector>
  </HeadingPairs>
  <TitlesOfParts>
    <vt:vector size="26" baseType="lpstr">
      <vt:lpstr>1-илова</vt:lpstr>
      <vt:lpstr>2-илова</vt:lpstr>
      <vt:lpstr>3-илова</vt:lpstr>
      <vt:lpstr>4-илова </vt:lpstr>
      <vt:lpstr>5-илова</vt:lpstr>
      <vt:lpstr>6-илова </vt:lpstr>
      <vt:lpstr>7-илова</vt:lpstr>
      <vt:lpstr>8-илова </vt:lpstr>
      <vt:lpstr>9 илова</vt:lpstr>
      <vt:lpstr>10 илова </vt:lpstr>
      <vt:lpstr>11 илова</vt:lpstr>
      <vt:lpstr>12 илова</vt:lpstr>
      <vt:lpstr>13 илова</vt:lpstr>
      <vt:lpstr>14-илова </vt:lpstr>
      <vt:lpstr>15-илова</vt:lpstr>
      <vt:lpstr>ГТК</vt:lpstr>
      <vt:lpstr>'4-илова '!Заголовки_для_печати</vt:lpstr>
      <vt:lpstr>'5-илова'!Заголовки_для_печати</vt:lpstr>
      <vt:lpstr>'6-илова '!Заголовки_для_печати</vt:lpstr>
      <vt:lpstr>'10 илова '!Область_печати</vt:lpstr>
      <vt:lpstr>'15-илова'!Область_печати</vt:lpstr>
      <vt:lpstr>'2-илова'!Область_печати</vt:lpstr>
      <vt:lpstr>'3-илова'!Область_печати</vt:lpstr>
      <vt:lpstr>'4-илова '!Область_печати</vt:lpstr>
      <vt:lpstr>'5-илова'!Область_печати</vt:lpstr>
      <vt:lpstr>'6-илова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Пользователь Windows</cp:lastModifiedBy>
  <cp:lastPrinted>2022-01-24T06:46:45Z</cp:lastPrinted>
  <dcterms:created xsi:type="dcterms:W3CDTF">2020-01-15T07:42:43Z</dcterms:created>
  <dcterms:modified xsi:type="dcterms:W3CDTF">2022-01-24T13:37:06Z</dcterms:modified>
</cp:coreProperties>
</file>