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5" activeTab="1"/>
  </bookViews>
  <sheets>
    <sheet name="Оборот. вед " sheetId="1" r:id="rId1"/>
    <sheet name="Оборот. вед  (2)" sheetId="2" r:id="rId2"/>
    <sheet name="Оборот. вед  (3)" sheetId="3" r:id="rId3"/>
  </sheets>
  <definedNames>
    <definedName name="_xlnm._FilterDatabase" localSheetId="0" hidden="1">'Оборот. вед '!$A$5:$H$71</definedName>
    <definedName name="_xlnm._FilterDatabase" localSheetId="1" hidden="1">'Оборот. вед  (2)'!$A$5:$N$59</definedName>
    <definedName name="_xlnm._FilterDatabase" localSheetId="2" hidden="1">'Оборот. вед  (3)'!$A$5:$N$18</definedName>
    <definedName name="ImportRow" localSheetId="1">'Оборот. вед  (2)'!#REF!</definedName>
    <definedName name="ImportRow" localSheetId="2">'Оборот. вед  (3)'!#REF!</definedName>
    <definedName name="ImportRow">'Оборот. вед '!#REF!</definedName>
    <definedName name="OnDate" localSheetId="1">'Оборот. вед  (2)'!#REF!</definedName>
    <definedName name="OnDate" localSheetId="2">'Оборот. вед  (3)'!#REF!</definedName>
    <definedName name="OnDate">'Оборот. вед '!#REF!</definedName>
    <definedName name="Organization" localSheetId="1">'Оборот. вед  (2)'!#REF!</definedName>
    <definedName name="Organization" localSheetId="2">'Оборот. вед  (3)'!#REF!</definedName>
    <definedName name="Organization">'Оборот. вед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6" i="3"/>
  <c r="C40" i="2" l="1"/>
  <c r="E35" i="2" l="1"/>
  <c r="K35" i="2" s="1"/>
  <c r="E39" i="2"/>
  <c r="K39" i="2" s="1"/>
  <c r="E17" i="3" l="1"/>
  <c r="F15" i="3"/>
  <c r="G15" i="3"/>
  <c r="E7" i="3"/>
  <c r="E8" i="3"/>
  <c r="E9" i="3"/>
  <c r="E10" i="3"/>
  <c r="E11" i="3"/>
  <c r="E12" i="3"/>
  <c r="E13" i="3"/>
  <c r="E14" i="3"/>
  <c r="E6" i="3"/>
  <c r="D15" i="3"/>
  <c r="C31" i="2"/>
  <c r="E32" i="2"/>
  <c r="K32" i="2" s="1"/>
  <c r="F57" i="2"/>
  <c r="G57" i="2"/>
  <c r="E10" i="2"/>
  <c r="K10" i="2" s="1"/>
  <c r="C9" i="2"/>
  <c r="E15" i="3" l="1"/>
  <c r="E16" i="3" s="1"/>
  <c r="E18" i="3" s="1"/>
  <c r="C57" i="2"/>
  <c r="E58" i="2" s="1"/>
  <c r="F58" i="2" s="1"/>
  <c r="C59" i="2" l="1"/>
  <c r="E7" i="2"/>
  <c r="K7" i="2" s="1"/>
  <c r="E8" i="2"/>
  <c r="K8" i="2" s="1"/>
  <c r="E9" i="2"/>
  <c r="K9" i="2" s="1"/>
  <c r="E11" i="2"/>
  <c r="K11" i="2" s="1"/>
  <c r="E12" i="2"/>
  <c r="K12" i="2" s="1"/>
  <c r="E13" i="2"/>
  <c r="K13" i="2" s="1"/>
  <c r="E14" i="2"/>
  <c r="K14" i="2" s="1"/>
  <c r="E15" i="2"/>
  <c r="K15" i="2" s="1"/>
  <c r="E16" i="2"/>
  <c r="K16" i="2" s="1"/>
  <c r="E17" i="2"/>
  <c r="K17" i="2" s="1"/>
  <c r="E18" i="2"/>
  <c r="K18" i="2" s="1"/>
  <c r="E19" i="2"/>
  <c r="K19" i="2" s="1"/>
  <c r="E20" i="2"/>
  <c r="K20" i="2" s="1"/>
  <c r="E21" i="2"/>
  <c r="K21" i="2" s="1"/>
  <c r="E22" i="2"/>
  <c r="K22" i="2" s="1"/>
  <c r="E23" i="2"/>
  <c r="K23" i="2" s="1"/>
  <c r="E24" i="2"/>
  <c r="K24" i="2" s="1"/>
  <c r="E25" i="2"/>
  <c r="K25" i="2" s="1"/>
  <c r="E26" i="2"/>
  <c r="K26" i="2" s="1"/>
  <c r="E27" i="2"/>
  <c r="K27" i="2" s="1"/>
  <c r="E28" i="2"/>
  <c r="K28" i="2" s="1"/>
  <c r="E29" i="2"/>
  <c r="K29" i="2" s="1"/>
  <c r="E30" i="2"/>
  <c r="K30" i="2" s="1"/>
  <c r="E31" i="2"/>
  <c r="K31" i="2" s="1"/>
  <c r="E33" i="2"/>
  <c r="K33" i="2" s="1"/>
  <c r="E34" i="2"/>
  <c r="K34" i="2" s="1"/>
  <c r="E36" i="2"/>
  <c r="K36" i="2" s="1"/>
  <c r="E37" i="2"/>
  <c r="K37" i="2" s="1"/>
  <c r="E38" i="2"/>
  <c r="K38" i="2" s="1"/>
  <c r="E40" i="2"/>
  <c r="K40" i="2" s="1"/>
  <c r="E41" i="2"/>
  <c r="K41" i="2" s="1"/>
  <c r="E42" i="2"/>
  <c r="K42" i="2" s="1"/>
  <c r="E43" i="2"/>
  <c r="K43" i="2" s="1"/>
  <c r="E44" i="2"/>
  <c r="K44" i="2" s="1"/>
  <c r="E45" i="2"/>
  <c r="K45" i="2" s="1"/>
  <c r="E46" i="2"/>
  <c r="K46" i="2" s="1"/>
  <c r="E47" i="2"/>
  <c r="K47" i="2" s="1"/>
  <c r="E48" i="2"/>
  <c r="K48" i="2" s="1"/>
  <c r="E49" i="2"/>
  <c r="K49" i="2" s="1"/>
  <c r="E50" i="2"/>
  <c r="K50" i="2" s="1"/>
  <c r="E51" i="2"/>
  <c r="K51" i="2" s="1"/>
  <c r="E52" i="2"/>
  <c r="K52" i="2" s="1"/>
  <c r="E53" i="2"/>
  <c r="K53" i="2" s="1"/>
  <c r="E54" i="2"/>
  <c r="K54" i="2" s="1"/>
  <c r="E55" i="2"/>
  <c r="K55" i="2" s="1"/>
  <c r="E56" i="2"/>
  <c r="K56" i="2" s="1"/>
  <c r="E6" i="2"/>
  <c r="E57" i="2" l="1"/>
  <c r="E59" i="2" s="1"/>
  <c r="K6" i="2"/>
  <c r="K57" i="2" s="1"/>
</calcChain>
</file>

<file path=xl/sharedStrings.xml><?xml version="1.0" encoding="utf-8"?>
<sst xmlns="http://schemas.openxmlformats.org/spreadsheetml/2006/main" count="409" uniqueCount="126">
  <si>
    <t>Оборотно-сальдовая ведомость</t>
  </si>
  <si>
    <t>Счет</t>
  </si>
  <si>
    <t>Контрагент</t>
  </si>
  <si>
    <t>Сальдо на конец периода</t>
  </si>
  <si>
    <t>Код</t>
  </si>
  <si>
    <t/>
  </si>
  <si>
    <t>Дебет</t>
  </si>
  <si>
    <t>Кредит</t>
  </si>
  <si>
    <t>159</t>
  </si>
  <si>
    <t>302682227 -  МЧЖ "ISKANDAR MAFTUNA BUSINESS"</t>
  </si>
  <si>
    <t>202472894 - "O`ZTEMIRYO`LYO`LOVCHI" AJ</t>
  </si>
  <si>
    <t>302423365 - "O'ZGARISH GAZ TRANS"</t>
  </si>
  <si>
    <t>200917434 - "Shifobaxsh dorivor o'simliklarni EQIM" DUK</t>
  </si>
  <si>
    <t>200244767 - "UZAVTO MOTORS" AJ</t>
  </si>
  <si>
    <t>306628114 - "UZBEKISTAN AIRWAYS" AKSIYADORLIK JAMIYATI</t>
  </si>
  <si>
    <t>200797134 - "Автотеххизмат" MCHJ</t>
  </si>
  <si>
    <t>200524244 - "Охрана" упр.охр.при УВД Таш. обл.</t>
  </si>
  <si>
    <t>203366731 - "Узбектелеком" ЭСКИ - 11</t>
  </si>
  <si>
    <t>203366731 - "Узбектелеком" ЭСКИ - 16</t>
  </si>
  <si>
    <t>203366731 - "Узбектелеком" ЭСКИ - 18</t>
  </si>
  <si>
    <t>203366731 - "Узбектелеком" ЭСКИ - 8</t>
  </si>
  <si>
    <t xml:space="preserve">206953893 - BOG'ISTON KAMUNAL </t>
  </si>
  <si>
    <t>201052713 - OOO "TOSHKENT SHAHAR SUV TAMINOTI"</t>
  </si>
  <si>
    <t>307027086 - OOO "UMAKANSUL BUSINESS"</t>
  </si>
  <si>
    <t>300970850 - OOO "UNG Petro"</t>
  </si>
  <si>
    <t>302945032 - OOO BEST BUY AND SELL</t>
  </si>
  <si>
    <t>308137384 - OOO JAUMKANS  PAPERS</t>
  </si>
  <si>
    <t>207157957 - OOO KALEON INFORM</t>
  </si>
  <si>
    <t>308152604 - OOO MINDBOX</t>
  </si>
  <si>
    <t>303020732 - OOO UNIVERSAL MOBILE SYSTEMS</t>
  </si>
  <si>
    <t>207027936 - OOO Uzdigital TV</t>
  </si>
  <si>
    <t>207252301 - OSD Toshkent viloyat hududiy bo`limi</t>
  </si>
  <si>
    <t>203366731 - O'ZBEKTELEKOM</t>
  </si>
  <si>
    <t>306406501 - RAYYON OLIY SAVDO XK</t>
  </si>
  <si>
    <t xml:space="preserve">206839543 - TOSHKENT DAVLAT AGRAR UNIVERSITETI MAXSUS LOYIXA </t>
  </si>
  <si>
    <t>304938624 - Toshkent viloyati "Toza xudud" DUK</t>
  </si>
  <si>
    <t>602179447 - Ya TT Tursunov Rasuljon Abduxalilovich</t>
  </si>
  <si>
    <t>586262423 - YaTT Ibodilloyev Murodjon Nusrat O'g'li</t>
  </si>
  <si>
    <t>200933985 - АО "Уз РТСБ"</t>
  </si>
  <si>
    <t>200624998 - ГАВС НАК "Узбекистон Хаво Йуллари"</t>
  </si>
  <si>
    <t>305638965 - ГУП "O'RMONTEXNOSERVIS"</t>
  </si>
  <si>
    <t>200640719 - Ислом Каримов номидаги Тошкент халкаро аэропорти МЧЖ</t>
  </si>
  <si>
    <t>303784834 - ООО "MUXR PRESS"</t>
  </si>
  <si>
    <t>305109680 - ООО "UNICON-SOFT"</t>
  </si>
  <si>
    <t>204550574 - ООО Alpha oil group</t>
  </si>
  <si>
    <t>307673660 - ООО BARAKA BARHAYOT BUSINESS</t>
  </si>
  <si>
    <t>202877491 - ООО ИИ "Тошкент-Зиннер"</t>
  </si>
  <si>
    <t>201440547 - Республика махсус алока богламаси филиали</t>
  </si>
  <si>
    <t>201166809 - Сирдаё давлат ўрмон хўжалиги</t>
  </si>
  <si>
    <t>201678867 - Тошкент давлат аграр университети</t>
  </si>
  <si>
    <t>200836354 - ТОШКЕНТ Ш., ТИФ МИЛЛИЙ БАНКИНИНГ БОШ ОФИСИ</t>
  </si>
  <si>
    <t>201122919 - Ўзбекистон Республикаси Молия вазирлиги Ғазначилиги</t>
  </si>
  <si>
    <t>201053774 - Центральный  банк РУз</t>
  </si>
  <si>
    <t>205527236 - ЧП "LINARA SPUTNIK"</t>
  </si>
  <si>
    <t>306915905 - ЧП AZIMUT BUSINESS KAPITAL</t>
  </si>
  <si>
    <t>307442330 - Электронный кооперационный портал Республики Узбекистан</t>
  </si>
  <si>
    <t>159/1</t>
  </si>
  <si>
    <t>207252261 - OSD Samarqand viloyat hududiy bo`limi</t>
  </si>
  <si>
    <t>204894074 - Уз ЭОАВМА</t>
  </si>
  <si>
    <t xml:space="preserve">200950371 - Ўрмон ва доривор ўсимликлар уруғчилиги тахлил маркази </t>
  </si>
  <si>
    <t>159/2</t>
  </si>
  <si>
    <t>159/3</t>
  </si>
  <si>
    <t>159/4</t>
  </si>
  <si>
    <t>159/5</t>
  </si>
  <si>
    <t>159/6</t>
  </si>
  <si>
    <t>Итого</t>
  </si>
  <si>
    <t>43 54 100</t>
  </si>
  <si>
    <t>Транспорт воситаси олиш учун</t>
  </si>
  <si>
    <t>48 21 190</t>
  </si>
  <si>
    <t>Шафран ўсимлиги</t>
  </si>
  <si>
    <t>43 55 100</t>
  </si>
  <si>
    <t>Ширинмия етиштириш</t>
  </si>
  <si>
    <t>42 24 000</t>
  </si>
  <si>
    <t>Совуқ сув</t>
  </si>
  <si>
    <t>42 99 990</t>
  </si>
  <si>
    <t>Ёқилғини сақлаш</t>
  </si>
  <si>
    <t xml:space="preserve">Обуна </t>
  </si>
  <si>
    <t>Молиявий ёрдам</t>
  </si>
  <si>
    <t>Иссиқхона барпо этиш учун</t>
  </si>
  <si>
    <t>42 52 500</t>
  </si>
  <si>
    <t>Метан газ учун</t>
  </si>
  <si>
    <t>42 93 000</t>
  </si>
  <si>
    <t>Қўриқлаш хизмати</t>
  </si>
  <si>
    <t>42 25 000</t>
  </si>
  <si>
    <t>Чиқиндиларни олиб чиқиш</t>
  </si>
  <si>
    <t>42 52 110</t>
  </si>
  <si>
    <t>Чистящее средство</t>
  </si>
  <si>
    <t>42 52 120</t>
  </si>
  <si>
    <t>Оқ қоғоз</t>
  </si>
  <si>
    <t>43 54 910</t>
  </si>
  <si>
    <t>Сейф</t>
  </si>
  <si>
    <t>42 92 100</t>
  </si>
  <si>
    <t>Мобил алоқа хизмати</t>
  </si>
  <si>
    <t>Кабел телевиденияси</t>
  </si>
  <si>
    <t>Почта харажатлари</t>
  </si>
  <si>
    <t>Камод</t>
  </si>
  <si>
    <t>48 21 140</t>
  </si>
  <si>
    <t>Воситачилик харажатлари</t>
  </si>
  <si>
    <t>Давлат божи</t>
  </si>
  <si>
    <t>42 11 000</t>
  </si>
  <si>
    <t>Авиа чипта</t>
  </si>
  <si>
    <t>Бензин</t>
  </si>
  <si>
    <t>Алоқа хизмати</t>
  </si>
  <si>
    <t>42 92 200</t>
  </si>
  <si>
    <t>Интернет</t>
  </si>
  <si>
    <t>48 21 120</t>
  </si>
  <si>
    <t>Чет эл  делегациясини кутиб олиш</t>
  </si>
  <si>
    <t>42 44 990</t>
  </si>
  <si>
    <t>Абонент тўлови</t>
  </si>
  <si>
    <t>42 12 000</t>
  </si>
  <si>
    <t>Чет эл хизмат сафари</t>
  </si>
  <si>
    <t>Темир йўл чипталари</t>
  </si>
  <si>
    <t>42 21 000</t>
  </si>
  <si>
    <t>Электр энергия</t>
  </si>
  <si>
    <t>Телеведенияда дастурлар ёритиш</t>
  </si>
  <si>
    <t>4010</t>
  </si>
  <si>
    <t>Хизмат қўрсатиш</t>
  </si>
  <si>
    <t>1000</t>
  </si>
  <si>
    <t>43 55 200</t>
  </si>
  <si>
    <t>Ахборот тизимларини ишлаб чиқиш</t>
  </si>
  <si>
    <t>4001</t>
  </si>
  <si>
    <t>43 21 200</t>
  </si>
  <si>
    <t>Марказий аппарат биноси қўрилиши учун</t>
  </si>
  <si>
    <t>Е-ХАТ учун</t>
  </si>
  <si>
    <t>Алоқа ҳизмати</t>
  </si>
  <si>
    <t>Аукцион порталини жойлаштириш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</si>
</sst>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 ;\-#,##0.00\ "/>
    <numFmt numFmtId="166" formatCode="#,##0.0_ ;\-#,##0.0\ "/>
  </numFmts>
  <fonts count="1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2" borderId="0"/>
    <xf numFmtId="164" fontId="1" fillId="0" borderId="0"/>
  </cellStyleXfs>
  <cellXfs count="57">
    <xf numFmtId="0" fontId="0" fillId="2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Protection="1"/>
    <xf numFmtId="0" fontId="4" fillId="2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right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6" fontId="8" fillId="0" borderId="1" xfId="1" applyNumberFormat="1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Protection="1"/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ont="1" applyFill="1" applyBorder="1" applyProtection="1"/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165" fontId="0" fillId="0" borderId="0" xfId="0" applyNumberFormat="1" applyFont="1" applyFill="1" applyBorder="1" applyProtection="1"/>
    <xf numFmtId="164" fontId="6" fillId="0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6" fontId="8" fillId="3" borderId="1" xfId="1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</xf>
    <xf numFmtId="14" fontId="11" fillId="0" borderId="1" xfId="1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 applyProtection="1">
      <alignment horizontal="right" vertical="center" wrapText="1"/>
    </xf>
    <xf numFmtId="164" fontId="11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Protection="1"/>
    <xf numFmtId="164" fontId="10" fillId="0" borderId="1" xfId="1" applyNumberFormat="1" applyFont="1" applyFill="1" applyBorder="1" applyAlignment="1" applyProtection="1">
      <alignment horizontal="right" vertical="center" wrapText="1"/>
    </xf>
    <xf numFmtId="165" fontId="11" fillId="0" borderId="0" xfId="0" applyNumberFormat="1" applyFont="1" applyFill="1" applyBorder="1" applyProtection="1"/>
    <xf numFmtId="165" fontId="13" fillId="0" borderId="0" xfId="0" applyNumberFormat="1" applyFont="1" applyFill="1" applyBorder="1" applyProtection="1"/>
    <xf numFmtId="166" fontId="11" fillId="3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4" fillId="2" borderId="0" xfId="0" applyNumberFormat="1" applyFont="1" applyFill="1" applyBorder="1" applyProtection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47625</xdr:colOff>
      <xdr:row>6</xdr:row>
      <xdr:rowOff>19050</xdr:rowOff>
    </xdr:from>
    <xdr:ext cx="476250" cy="47625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68075" y="150495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opLeftCell="A10" workbookViewId="0">
      <selection activeCell="C1" sqref="C1:C1048576"/>
    </sheetView>
  </sheetViews>
  <sheetFormatPr defaultRowHeight="15" x14ac:dyDescent="0.25"/>
  <cols>
    <col min="1" max="1" width="7.5703125" style="3" customWidth="1"/>
    <col min="2" max="2" width="42.42578125" style="3" customWidth="1"/>
    <col min="3" max="3" width="25.140625" style="3" customWidth="1"/>
    <col min="4" max="4" width="28.85546875" style="3" customWidth="1"/>
    <col min="5" max="5" width="9.140625" style="4" customWidth="1"/>
    <col min="6" max="16384" width="9.140625" style="4"/>
  </cols>
  <sheetData>
    <row r="1" spans="1:4" ht="19.5" customHeight="1" x14ac:dyDescent="0.25">
      <c r="A1" s="1"/>
      <c r="B1" s="2"/>
      <c r="C1" s="6"/>
    </row>
    <row r="2" spans="1:4" ht="15.75" customHeight="1" x14ac:dyDescent="0.25">
      <c r="A2" s="5"/>
      <c r="B2" s="7" t="s">
        <v>0</v>
      </c>
      <c r="C2" s="5"/>
    </row>
    <row r="3" spans="1:4" x14ac:dyDescent="0.25">
      <c r="A3" s="5"/>
      <c r="B3" s="5"/>
      <c r="C3" s="5"/>
    </row>
    <row r="4" spans="1:4" ht="18.75" x14ac:dyDescent="0.25">
      <c r="A4" s="8" t="s">
        <v>1</v>
      </c>
      <c r="B4" s="8" t="s">
        <v>2</v>
      </c>
      <c r="C4" s="50" t="s">
        <v>3</v>
      </c>
      <c r="D4" s="51"/>
    </row>
    <row r="5" spans="1:4" ht="18.75" x14ac:dyDescent="0.25">
      <c r="A5" s="8" t="s">
        <v>4</v>
      </c>
      <c r="B5" s="8" t="s">
        <v>5</v>
      </c>
      <c r="C5" s="8" t="s">
        <v>6</v>
      </c>
      <c r="D5" s="8" t="s">
        <v>7</v>
      </c>
    </row>
    <row r="6" spans="1:4" ht="37.5" x14ac:dyDescent="0.25">
      <c r="A6" s="9" t="s">
        <v>8</v>
      </c>
      <c r="B6" s="9" t="s">
        <v>9</v>
      </c>
      <c r="C6" s="10">
        <v>79600</v>
      </c>
      <c r="D6" s="10">
        <v>0</v>
      </c>
    </row>
    <row r="7" spans="1:4" ht="37.5" x14ac:dyDescent="0.25">
      <c r="A7" s="9" t="s">
        <v>8</v>
      </c>
      <c r="B7" s="9" t="s">
        <v>10</v>
      </c>
      <c r="C7" s="10">
        <v>10936622</v>
      </c>
      <c r="D7" s="10">
        <v>0</v>
      </c>
    </row>
    <row r="8" spans="1:4" ht="37.5" x14ac:dyDescent="0.25">
      <c r="A8" s="9" t="s">
        <v>8</v>
      </c>
      <c r="B8" s="9" t="s">
        <v>11</v>
      </c>
      <c r="C8" s="10">
        <v>234800</v>
      </c>
      <c r="D8" s="10">
        <v>0</v>
      </c>
    </row>
    <row r="9" spans="1:4" ht="37.5" x14ac:dyDescent="0.25">
      <c r="A9" s="9" t="s">
        <v>8</v>
      </c>
      <c r="B9" s="9" t="s">
        <v>12</v>
      </c>
      <c r="C9" s="10">
        <v>388793834</v>
      </c>
      <c r="D9" s="10">
        <v>0</v>
      </c>
    </row>
    <row r="10" spans="1:4" ht="37.5" x14ac:dyDescent="0.25">
      <c r="A10" s="9" t="s">
        <v>8</v>
      </c>
      <c r="B10" s="9" t="s">
        <v>13</v>
      </c>
      <c r="C10" s="10">
        <v>2816710</v>
      </c>
      <c r="D10" s="10">
        <v>0</v>
      </c>
    </row>
    <row r="11" spans="1:4" ht="56.25" x14ac:dyDescent="0.25">
      <c r="A11" s="9" t="s">
        <v>8</v>
      </c>
      <c r="B11" s="9" t="s">
        <v>14</v>
      </c>
      <c r="C11" s="10">
        <v>28381078</v>
      </c>
      <c r="D11" s="10">
        <v>0</v>
      </c>
    </row>
    <row r="12" spans="1:4" ht="37.5" x14ac:dyDescent="0.25">
      <c r="A12" s="9" t="s">
        <v>8</v>
      </c>
      <c r="B12" s="9" t="s">
        <v>15</v>
      </c>
      <c r="C12" s="10">
        <v>25200</v>
      </c>
      <c r="D12" s="10">
        <v>0</v>
      </c>
    </row>
    <row r="13" spans="1:4" ht="37.5" x14ac:dyDescent="0.25">
      <c r="A13" s="9" t="s">
        <v>8</v>
      </c>
      <c r="B13" s="9" t="s">
        <v>16</v>
      </c>
      <c r="C13" s="10">
        <v>25265057</v>
      </c>
      <c r="D13" s="10">
        <v>0</v>
      </c>
    </row>
    <row r="14" spans="1:4" ht="37.5" x14ac:dyDescent="0.25">
      <c r="A14" s="9" t="s">
        <v>8</v>
      </c>
      <c r="B14" s="9" t="s">
        <v>17</v>
      </c>
      <c r="C14" s="10">
        <v>5071228.67</v>
      </c>
      <c r="D14" s="10">
        <v>0</v>
      </c>
    </row>
    <row r="15" spans="1:4" ht="37.5" x14ac:dyDescent="0.25">
      <c r="A15" s="9" t="s">
        <v>8</v>
      </c>
      <c r="B15" s="9" t="s">
        <v>18</v>
      </c>
      <c r="C15" s="10">
        <v>544995.93000000005</v>
      </c>
      <c r="D15" s="10">
        <v>0</v>
      </c>
    </row>
    <row r="16" spans="1:4" ht="37.5" x14ac:dyDescent="0.25">
      <c r="A16" s="9" t="s">
        <v>8</v>
      </c>
      <c r="B16" s="9" t="s">
        <v>19</v>
      </c>
      <c r="C16" s="10">
        <v>265231.61</v>
      </c>
      <c r="D16" s="10">
        <v>0</v>
      </c>
    </row>
    <row r="17" spans="1:4" ht="37.5" x14ac:dyDescent="0.25">
      <c r="A17" s="9" t="s">
        <v>8</v>
      </c>
      <c r="B17" s="9" t="s">
        <v>20</v>
      </c>
      <c r="C17" s="10">
        <v>4040295.75</v>
      </c>
      <c r="D17" s="10">
        <v>0</v>
      </c>
    </row>
    <row r="18" spans="1:4" ht="37.5" x14ac:dyDescent="0.25">
      <c r="A18" s="9" t="s">
        <v>8</v>
      </c>
      <c r="B18" s="9" t="s">
        <v>21</v>
      </c>
      <c r="C18" s="10">
        <v>82944</v>
      </c>
      <c r="D18" s="10">
        <v>0</v>
      </c>
    </row>
    <row r="19" spans="1:4" ht="37.5" x14ac:dyDescent="0.25">
      <c r="A19" s="9" t="s">
        <v>8</v>
      </c>
      <c r="B19" s="9" t="s">
        <v>22</v>
      </c>
      <c r="C19" s="10">
        <v>3924919.72</v>
      </c>
      <c r="D19" s="10">
        <v>0</v>
      </c>
    </row>
    <row r="20" spans="1:4" ht="37.5" x14ac:dyDescent="0.25">
      <c r="A20" s="9" t="s">
        <v>8</v>
      </c>
      <c r="B20" s="9" t="s">
        <v>23</v>
      </c>
      <c r="C20" s="10">
        <v>333330</v>
      </c>
      <c r="D20" s="10">
        <v>0</v>
      </c>
    </row>
    <row r="21" spans="1:4" ht="18.75" x14ac:dyDescent="0.25">
      <c r="A21" s="9" t="s">
        <v>8</v>
      </c>
      <c r="B21" s="9" t="s">
        <v>24</v>
      </c>
      <c r="C21" s="10">
        <v>226530</v>
      </c>
      <c r="D21" s="10">
        <v>0</v>
      </c>
    </row>
    <row r="22" spans="1:4" ht="37.5" x14ac:dyDescent="0.25">
      <c r="A22" s="9" t="s">
        <v>8</v>
      </c>
      <c r="B22" s="9" t="s">
        <v>25</v>
      </c>
      <c r="C22" s="10">
        <v>0.01</v>
      </c>
      <c r="D22" s="10">
        <v>0</v>
      </c>
    </row>
    <row r="23" spans="1:4" ht="37.5" x14ac:dyDescent="0.25">
      <c r="A23" s="9" t="s">
        <v>8</v>
      </c>
      <c r="B23" s="9" t="s">
        <v>26</v>
      </c>
      <c r="C23" s="10">
        <v>1260000</v>
      </c>
      <c r="D23" s="10">
        <v>0</v>
      </c>
    </row>
    <row r="24" spans="1:4" ht="37.5" x14ac:dyDescent="0.25">
      <c r="A24" s="9" t="s">
        <v>8</v>
      </c>
      <c r="B24" s="9" t="s">
        <v>27</v>
      </c>
      <c r="C24" s="10">
        <v>11571691</v>
      </c>
      <c r="D24" s="10">
        <v>0</v>
      </c>
    </row>
    <row r="25" spans="1:4" ht="18.75" x14ac:dyDescent="0.25">
      <c r="A25" s="9" t="s">
        <v>8</v>
      </c>
      <c r="B25" s="9" t="s">
        <v>28</v>
      </c>
      <c r="C25" s="10">
        <v>3156446</v>
      </c>
      <c r="D25" s="10">
        <v>0</v>
      </c>
    </row>
    <row r="26" spans="1:4" ht="37.5" x14ac:dyDescent="0.25">
      <c r="A26" s="9" t="s">
        <v>8</v>
      </c>
      <c r="B26" s="9" t="s">
        <v>29</v>
      </c>
      <c r="C26" s="10">
        <v>3400703.15</v>
      </c>
      <c r="D26" s="10">
        <v>0</v>
      </c>
    </row>
    <row r="27" spans="1:4" ht="18.75" x14ac:dyDescent="0.25">
      <c r="A27" s="9" t="s">
        <v>8</v>
      </c>
      <c r="B27" s="9" t="s">
        <v>30</v>
      </c>
      <c r="C27" s="10">
        <v>31225.8</v>
      </c>
      <c r="D27" s="10">
        <v>0</v>
      </c>
    </row>
    <row r="28" spans="1:4" ht="37.5" x14ac:dyDescent="0.25">
      <c r="A28" s="9" t="s">
        <v>8</v>
      </c>
      <c r="B28" s="9" t="s">
        <v>31</v>
      </c>
      <c r="C28" s="10">
        <v>739520</v>
      </c>
      <c r="D28" s="10">
        <v>0</v>
      </c>
    </row>
    <row r="29" spans="1:4" ht="18.75" x14ac:dyDescent="0.25">
      <c r="A29" s="9" t="s">
        <v>8</v>
      </c>
      <c r="B29" s="9" t="s">
        <v>32</v>
      </c>
      <c r="C29" s="10">
        <v>0</v>
      </c>
      <c r="D29" s="10">
        <v>2598948.41</v>
      </c>
    </row>
    <row r="30" spans="1:4" ht="37.5" x14ac:dyDescent="0.25">
      <c r="A30" s="9" t="s">
        <v>8</v>
      </c>
      <c r="B30" s="9" t="s">
        <v>33</v>
      </c>
      <c r="C30" s="10">
        <v>3100000</v>
      </c>
      <c r="D30" s="10">
        <v>0</v>
      </c>
    </row>
    <row r="31" spans="1:4" ht="56.25" x14ac:dyDescent="0.25">
      <c r="A31" s="9" t="s">
        <v>8</v>
      </c>
      <c r="B31" s="9" t="s">
        <v>34</v>
      </c>
      <c r="C31" s="10">
        <v>0</v>
      </c>
      <c r="D31" s="10">
        <v>323747067</v>
      </c>
    </row>
    <row r="32" spans="1:4" ht="37.5" x14ac:dyDescent="0.25">
      <c r="A32" s="9" t="s">
        <v>8</v>
      </c>
      <c r="B32" s="9" t="s">
        <v>35</v>
      </c>
      <c r="C32" s="10">
        <v>32375</v>
      </c>
      <c r="D32" s="10">
        <v>0</v>
      </c>
    </row>
    <row r="33" spans="1:4" ht="37.5" x14ac:dyDescent="0.25">
      <c r="A33" s="9" t="s">
        <v>8</v>
      </c>
      <c r="B33" s="9" t="s">
        <v>36</v>
      </c>
      <c r="C33" s="10">
        <v>1815000</v>
      </c>
      <c r="D33" s="10">
        <v>0</v>
      </c>
    </row>
    <row r="34" spans="1:4" ht="37.5" x14ac:dyDescent="0.25">
      <c r="A34" s="9" t="s">
        <v>8</v>
      </c>
      <c r="B34" s="9" t="s">
        <v>37</v>
      </c>
      <c r="C34" s="10">
        <v>516000</v>
      </c>
      <c r="D34" s="10">
        <v>0</v>
      </c>
    </row>
    <row r="35" spans="1:4" ht="18.75" x14ac:dyDescent="0.25">
      <c r="A35" s="9" t="s">
        <v>8</v>
      </c>
      <c r="B35" s="9" t="s">
        <v>38</v>
      </c>
      <c r="C35" s="10">
        <v>7228476.6500000004</v>
      </c>
      <c r="D35" s="10">
        <v>0</v>
      </c>
    </row>
    <row r="36" spans="1:4" ht="37.5" x14ac:dyDescent="0.25">
      <c r="A36" s="9" t="s">
        <v>8</v>
      </c>
      <c r="B36" s="9" t="s">
        <v>39</v>
      </c>
      <c r="C36" s="10">
        <v>593484</v>
      </c>
      <c r="D36" s="10">
        <v>0</v>
      </c>
    </row>
    <row r="37" spans="1:4" ht="56.25" x14ac:dyDescent="0.25">
      <c r="A37" s="9" t="s">
        <v>8</v>
      </c>
      <c r="B37" s="9" t="s">
        <v>41</v>
      </c>
      <c r="C37" s="10">
        <v>1302867</v>
      </c>
      <c r="D37" s="10">
        <v>0</v>
      </c>
    </row>
    <row r="38" spans="1:4" ht="18.75" x14ac:dyDescent="0.25">
      <c r="A38" s="9" t="s">
        <v>8</v>
      </c>
      <c r="B38" s="9" t="s">
        <v>42</v>
      </c>
      <c r="C38" s="10">
        <v>5142650</v>
      </c>
      <c r="D38" s="10">
        <v>0</v>
      </c>
    </row>
    <row r="39" spans="1:4" ht="37.5" x14ac:dyDescent="0.25">
      <c r="A39" s="9" t="s">
        <v>8</v>
      </c>
      <c r="B39" s="9" t="s">
        <v>43</v>
      </c>
      <c r="C39" s="10">
        <v>0</v>
      </c>
      <c r="D39" s="10">
        <v>220665</v>
      </c>
    </row>
    <row r="40" spans="1:4" ht="18.75" x14ac:dyDescent="0.25">
      <c r="A40" s="9" t="s">
        <v>8</v>
      </c>
      <c r="B40" s="9" t="s">
        <v>44</v>
      </c>
      <c r="C40" s="10">
        <v>0</v>
      </c>
      <c r="D40" s="10">
        <v>8278600</v>
      </c>
    </row>
    <row r="41" spans="1:4" ht="37.5" x14ac:dyDescent="0.25">
      <c r="A41" s="9" t="s">
        <v>8</v>
      </c>
      <c r="B41" s="9" t="s">
        <v>45</v>
      </c>
      <c r="C41" s="10">
        <v>246000</v>
      </c>
      <c r="D41" s="10">
        <v>0</v>
      </c>
    </row>
    <row r="42" spans="1:4" ht="37.5" x14ac:dyDescent="0.25">
      <c r="A42" s="9" t="s">
        <v>8</v>
      </c>
      <c r="B42" s="9" t="s">
        <v>46</v>
      </c>
      <c r="C42" s="10">
        <v>0</v>
      </c>
      <c r="D42" s="10">
        <v>18750</v>
      </c>
    </row>
    <row r="43" spans="1:4" ht="37.5" x14ac:dyDescent="0.25">
      <c r="A43" s="9" t="s">
        <v>8</v>
      </c>
      <c r="B43" s="9" t="s">
        <v>47</v>
      </c>
      <c r="C43" s="10">
        <v>608220.4</v>
      </c>
      <c r="D43" s="10">
        <v>0</v>
      </c>
    </row>
    <row r="44" spans="1:4" ht="37.5" x14ac:dyDescent="0.25">
      <c r="A44" s="9" t="s">
        <v>8</v>
      </c>
      <c r="B44" s="9" t="s">
        <v>48</v>
      </c>
      <c r="C44" s="10">
        <v>80000000</v>
      </c>
      <c r="D44" s="10">
        <v>0</v>
      </c>
    </row>
    <row r="45" spans="1:4" ht="37.5" x14ac:dyDescent="0.25">
      <c r="A45" s="9" t="s">
        <v>8</v>
      </c>
      <c r="B45" s="9" t="s">
        <v>49</v>
      </c>
      <c r="C45" s="10">
        <v>17169400</v>
      </c>
      <c r="D45" s="10">
        <v>0</v>
      </c>
    </row>
    <row r="46" spans="1:4" ht="56.25" x14ac:dyDescent="0.25">
      <c r="A46" s="9" t="s">
        <v>8</v>
      </c>
      <c r="B46" s="9" t="s">
        <v>50</v>
      </c>
      <c r="C46" s="10">
        <v>25660898.960000001</v>
      </c>
      <c r="D46" s="10">
        <v>0</v>
      </c>
    </row>
    <row r="47" spans="1:4" ht="56.25" x14ac:dyDescent="0.25">
      <c r="A47" s="9" t="s">
        <v>8</v>
      </c>
      <c r="B47" s="9" t="s">
        <v>51</v>
      </c>
      <c r="C47" s="10">
        <v>10053901.029999999</v>
      </c>
      <c r="D47" s="10">
        <v>0</v>
      </c>
    </row>
    <row r="48" spans="1:4" ht="37.5" x14ac:dyDescent="0.25">
      <c r="A48" s="9" t="s">
        <v>8</v>
      </c>
      <c r="B48" s="9" t="s">
        <v>52</v>
      </c>
      <c r="C48" s="10">
        <v>0</v>
      </c>
      <c r="D48" s="10">
        <v>25769074.600000001</v>
      </c>
    </row>
    <row r="49" spans="1:4" ht="37.5" x14ac:dyDescent="0.25">
      <c r="A49" s="9" t="s">
        <v>8</v>
      </c>
      <c r="B49" s="9" t="s">
        <v>53</v>
      </c>
      <c r="C49" s="10">
        <v>0</v>
      </c>
      <c r="D49" s="10">
        <v>63750</v>
      </c>
    </row>
    <row r="50" spans="1:4" ht="37.5" x14ac:dyDescent="0.25">
      <c r="A50" s="9" t="s">
        <v>8</v>
      </c>
      <c r="B50" s="9" t="s">
        <v>54</v>
      </c>
      <c r="C50" s="10">
        <v>95000</v>
      </c>
      <c r="D50" s="10">
        <v>0</v>
      </c>
    </row>
    <row r="51" spans="1:4" ht="56.25" x14ac:dyDescent="0.25">
      <c r="A51" s="9" t="s">
        <v>8</v>
      </c>
      <c r="B51" s="9" t="s">
        <v>55</v>
      </c>
      <c r="C51" s="10">
        <v>47351</v>
      </c>
      <c r="D51" s="10">
        <v>0</v>
      </c>
    </row>
    <row r="52" spans="1:4" ht="18.75" x14ac:dyDescent="0.25">
      <c r="A52" s="9" t="s">
        <v>56</v>
      </c>
      <c r="B52" s="9" t="s">
        <v>30</v>
      </c>
      <c r="C52" s="10">
        <v>538800</v>
      </c>
      <c r="D52" s="10">
        <v>0</v>
      </c>
    </row>
    <row r="53" spans="1:4" ht="37.5" x14ac:dyDescent="0.25">
      <c r="A53" s="9" t="s">
        <v>56</v>
      </c>
      <c r="B53" s="9" t="s">
        <v>57</v>
      </c>
      <c r="C53" s="10">
        <v>21600</v>
      </c>
      <c r="D53" s="10">
        <v>0</v>
      </c>
    </row>
    <row r="54" spans="1:4" ht="37.5" x14ac:dyDescent="0.25">
      <c r="A54" s="9" t="s">
        <v>56</v>
      </c>
      <c r="B54" s="9" t="s">
        <v>40</v>
      </c>
      <c r="C54" s="10">
        <v>0</v>
      </c>
      <c r="D54" s="10">
        <v>66000000</v>
      </c>
    </row>
    <row r="55" spans="1:4" ht="18.75" x14ac:dyDescent="0.25">
      <c r="A55" s="9" t="s">
        <v>56</v>
      </c>
      <c r="B55" s="9" t="s">
        <v>42</v>
      </c>
      <c r="C55" s="10">
        <v>0</v>
      </c>
      <c r="D55" s="10">
        <v>5142650</v>
      </c>
    </row>
    <row r="56" spans="1:4" ht="18.75" x14ac:dyDescent="0.25">
      <c r="A56" s="9" t="s">
        <v>56</v>
      </c>
      <c r="B56" s="9" t="s">
        <v>44</v>
      </c>
      <c r="C56" s="10">
        <v>8313700</v>
      </c>
      <c r="D56" s="10">
        <v>0</v>
      </c>
    </row>
    <row r="57" spans="1:4" ht="37.5" x14ac:dyDescent="0.25">
      <c r="A57" s="9" t="s">
        <v>56</v>
      </c>
      <c r="B57" s="9" t="s">
        <v>47</v>
      </c>
      <c r="C57" s="10">
        <v>0</v>
      </c>
      <c r="D57" s="10">
        <v>119237.4</v>
      </c>
    </row>
    <row r="58" spans="1:4" ht="37.5" x14ac:dyDescent="0.25">
      <c r="A58" s="9" t="s">
        <v>56</v>
      </c>
      <c r="B58" s="9" t="s">
        <v>49</v>
      </c>
      <c r="C58" s="10">
        <v>4236320</v>
      </c>
      <c r="D58" s="10">
        <v>0</v>
      </c>
    </row>
    <row r="59" spans="1:4" ht="18.75" x14ac:dyDescent="0.25">
      <c r="A59" s="9" t="s">
        <v>56</v>
      </c>
      <c r="B59" s="9" t="s">
        <v>58</v>
      </c>
      <c r="C59" s="10">
        <v>0</v>
      </c>
      <c r="D59" s="10">
        <v>350000000</v>
      </c>
    </row>
    <row r="60" spans="1:4" ht="56.25" x14ac:dyDescent="0.25">
      <c r="A60" s="9" t="s">
        <v>56</v>
      </c>
      <c r="B60" s="9" t="s">
        <v>51</v>
      </c>
      <c r="C60" s="10">
        <v>2700000</v>
      </c>
      <c r="D60" s="10">
        <v>0</v>
      </c>
    </row>
    <row r="61" spans="1:4" ht="56.25" x14ac:dyDescent="0.25">
      <c r="A61" s="9" t="s">
        <v>56</v>
      </c>
      <c r="B61" s="9" t="s">
        <v>59</v>
      </c>
      <c r="C61" s="10">
        <v>60000000</v>
      </c>
      <c r="D61" s="10">
        <v>0</v>
      </c>
    </row>
    <row r="62" spans="1:4" ht="37.5" x14ac:dyDescent="0.25">
      <c r="A62" s="9" t="s">
        <v>60</v>
      </c>
      <c r="B62" s="9" t="s">
        <v>10</v>
      </c>
      <c r="C62" s="10">
        <v>108810</v>
      </c>
      <c r="D62" s="10">
        <v>0</v>
      </c>
    </row>
    <row r="63" spans="1:4" ht="56.25" x14ac:dyDescent="0.25">
      <c r="A63" s="9" t="s">
        <v>60</v>
      </c>
      <c r="B63" s="9" t="s">
        <v>14</v>
      </c>
      <c r="C63" s="10">
        <v>1972094</v>
      </c>
      <c r="D63" s="10">
        <v>0</v>
      </c>
    </row>
    <row r="64" spans="1:4" ht="18.75" x14ac:dyDescent="0.25">
      <c r="A64" s="9" t="s">
        <v>60</v>
      </c>
      <c r="B64" s="9" t="s">
        <v>32</v>
      </c>
      <c r="C64" s="10">
        <v>503568</v>
      </c>
      <c r="D64" s="10">
        <v>0</v>
      </c>
    </row>
    <row r="65" spans="1:4" ht="56.25" x14ac:dyDescent="0.25">
      <c r="A65" s="9" t="s">
        <v>60</v>
      </c>
      <c r="B65" s="9" t="s">
        <v>51</v>
      </c>
      <c r="C65" s="10">
        <v>980000</v>
      </c>
      <c r="D65" s="10">
        <v>0</v>
      </c>
    </row>
    <row r="66" spans="1:4" ht="56.25" x14ac:dyDescent="0.25">
      <c r="A66" s="9" t="s">
        <v>61</v>
      </c>
      <c r="B66" s="9" t="s">
        <v>14</v>
      </c>
      <c r="C66" s="10">
        <v>1960424</v>
      </c>
      <c r="D66" s="10">
        <v>0</v>
      </c>
    </row>
    <row r="67" spans="1:4" ht="18.75" x14ac:dyDescent="0.25">
      <c r="A67" s="9" t="s">
        <v>61</v>
      </c>
      <c r="B67" s="9" t="s">
        <v>32</v>
      </c>
      <c r="C67" s="10">
        <v>391343.4</v>
      </c>
      <c r="D67" s="10">
        <v>0</v>
      </c>
    </row>
    <row r="68" spans="1:4" ht="18.75" x14ac:dyDescent="0.25">
      <c r="A68" s="9" t="s">
        <v>62</v>
      </c>
      <c r="B68" s="9" t="s">
        <v>32</v>
      </c>
      <c r="C68" s="10">
        <v>253274.51</v>
      </c>
      <c r="D68" s="10">
        <v>0</v>
      </c>
    </row>
    <row r="69" spans="1:4" ht="18.75" x14ac:dyDescent="0.25">
      <c r="A69" s="9" t="s">
        <v>63</v>
      </c>
      <c r="B69" s="9" t="s">
        <v>32</v>
      </c>
      <c r="C69" s="10">
        <v>0</v>
      </c>
      <c r="D69" s="10">
        <v>1512000</v>
      </c>
    </row>
    <row r="70" spans="1:4" ht="18.75" x14ac:dyDescent="0.25">
      <c r="A70" s="9" t="s">
        <v>64</v>
      </c>
      <c r="B70" s="9" t="s">
        <v>32</v>
      </c>
      <c r="C70" s="10">
        <v>239840</v>
      </c>
      <c r="D70" s="10">
        <v>0</v>
      </c>
    </row>
    <row r="71" spans="1:4" ht="37.5" x14ac:dyDescent="0.25">
      <c r="A71" s="9" t="s">
        <v>65</v>
      </c>
      <c r="B71" s="9" t="s">
        <v>5</v>
      </c>
      <c r="C71" s="10">
        <v>727013360.59000003</v>
      </c>
      <c r="D71" s="10">
        <v>783470742.40999997</v>
      </c>
    </row>
  </sheetData>
  <autoFilter ref="A5:H71"/>
  <mergeCells count="1">
    <mergeCell ref="C4:D4"/>
  </mergeCells>
  <pageMargins left="0.17" right="0.15748031496062992" top="0.23622047244094491" bottom="0.31496062992125984" header="0.15748031496062992" footer="0.15748031496062992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163"/>
  <sheetViews>
    <sheetView showGridLines="0" tabSelected="1" zoomScale="130" zoomScaleNormal="13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F7" sqref="F7:F34"/>
    </sheetView>
  </sheetViews>
  <sheetFormatPr defaultRowHeight="15" x14ac:dyDescent="0.25"/>
  <cols>
    <col min="1" max="1" width="7.5703125" style="3" customWidth="1"/>
    <col min="2" max="2" width="49.7109375" style="3" customWidth="1"/>
    <col min="3" max="3" width="25.140625" style="3" customWidth="1"/>
    <col min="4" max="4" width="11.5703125" style="3" customWidth="1"/>
    <col min="5" max="9" width="25.140625" style="3" customWidth="1"/>
    <col min="10" max="10" width="28.85546875" style="3" customWidth="1"/>
    <col min="11" max="11" width="11.7109375" style="4" customWidth="1"/>
    <col min="12" max="16384" width="9.140625" style="4"/>
  </cols>
  <sheetData>
    <row r="1" spans="1:11" ht="19.5" customHeight="1" x14ac:dyDescent="0.25">
      <c r="A1" s="1"/>
      <c r="B1" s="2"/>
      <c r="C1" s="6"/>
      <c r="D1" s="6"/>
      <c r="E1" s="6"/>
      <c r="F1" s="6"/>
      <c r="G1" s="6"/>
      <c r="H1" s="6"/>
      <c r="I1" s="6"/>
    </row>
    <row r="2" spans="1:11" ht="15.75" customHeight="1" x14ac:dyDescent="0.25">
      <c r="A2" s="5"/>
      <c r="B2" s="7" t="s">
        <v>0</v>
      </c>
      <c r="C2" s="5"/>
      <c r="D2" s="5"/>
      <c r="E2" s="5"/>
      <c r="F2" s="5"/>
      <c r="G2" s="5"/>
      <c r="H2" s="5"/>
      <c r="I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</row>
    <row r="4" spans="1:11" ht="18.75" x14ac:dyDescent="0.25">
      <c r="A4" s="8" t="s">
        <v>1</v>
      </c>
      <c r="B4" s="8" t="s">
        <v>2</v>
      </c>
      <c r="C4" s="50" t="s">
        <v>3</v>
      </c>
      <c r="D4" s="52"/>
      <c r="E4" s="52"/>
      <c r="F4" s="52"/>
      <c r="G4" s="52"/>
      <c r="H4" s="52"/>
      <c r="I4" s="52"/>
      <c r="J4" s="51"/>
    </row>
    <row r="5" spans="1:11" ht="18.75" x14ac:dyDescent="0.25">
      <c r="A5" s="8" t="s">
        <v>4</v>
      </c>
      <c r="B5" s="8" t="s">
        <v>5</v>
      </c>
      <c r="C5" s="8" t="s">
        <v>6</v>
      </c>
      <c r="D5" s="8"/>
      <c r="E5" s="8"/>
      <c r="F5" s="8"/>
      <c r="G5" s="8"/>
      <c r="H5" s="8"/>
      <c r="I5" s="8"/>
      <c r="J5" s="8" t="s">
        <v>7</v>
      </c>
    </row>
    <row r="6" spans="1:11" ht="37.5" hidden="1" x14ac:dyDescent="0.25">
      <c r="A6" s="9" t="s">
        <v>8</v>
      </c>
      <c r="B6" s="9" t="s">
        <v>9</v>
      </c>
      <c r="C6" s="11">
        <v>79600</v>
      </c>
      <c r="D6" s="11">
        <v>1000</v>
      </c>
      <c r="E6" s="12">
        <f>+C6/1000</f>
        <v>79.599999999999994</v>
      </c>
      <c r="F6" s="25">
        <v>79.599999999999994</v>
      </c>
      <c r="G6" s="12"/>
      <c r="H6" s="13">
        <v>44561</v>
      </c>
      <c r="I6" s="15" t="s">
        <v>79</v>
      </c>
      <c r="J6" s="16" t="s">
        <v>80</v>
      </c>
      <c r="K6" s="56">
        <f>+E6-F6-G6</f>
        <v>0</v>
      </c>
    </row>
    <row r="7" spans="1:11" ht="37.5" x14ac:dyDescent="0.25">
      <c r="A7" s="9" t="s">
        <v>8</v>
      </c>
      <c r="B7" s="9" t="s">
        <v>10</v>
      </c>
      <c r="C7" s="11">
        <v>10936622</v>
      </c>
      <c r="D7" s="11">
        <v>1000</v>
      </c>
      <c r="E7" s="12">
        <f t="shared" ref="E7:E56" si="0">+C7/1000</f>
        <v>10936.621999999999</v>
      </c>
      <c r="F7" s="25">
        <v>10936.6</v>
      </c>
      <c r="G7" s="12"/>
      <c r="H7" s="13">
        <v>44561</v>
      </c>
      <c r="I7" s="20" t="s">
        <v>99</v>
      </c>
      <c r="J7" s="21" t="s">
        <v>111</v>
      </c>
      <c r="K7" s="56">
        <f t="shared" ref="K7:K56" si="1">+E7-F7-G7</f>
        <v>2.1999999999025022E-2</v>
      </c>
    </row>
    <row r="8" spans="1:11" ht="18.75" hidden="1" x14ac:dyDescent="0.25">
      <c r="A8" s="9" t="s">
        <v>8</v>
      </c>
      <c r="B8" s="9" t="s">
        <v>11</v>
      </c>
      <c r="C8" s="11">
        <v>234800</v>
      </c>
      <c r="D8" s="11">
        <v>1000</v>
      </c>
      <c r="E8" s="12">
        <f t="shared" si="0"/>
        <v>234.8</v>
      </c>
      <c r="F8" s="25">
        <v>234.8</v>
      </c>
      <c r="G8" s="12"/>
      <c r="H8" s="13">
        <v>44561</v>
      </c>
      <c r="I8" s="15" t="s">
        <v>79</v>
      </c>
      <c r="J8" s="16" t="s">
        <v>80</v>
      </c>
      <c r="K8" s="56">
        <f t="shared" si="1"/>
        <v>0</v>
      </c>
    </row>
    <row r="9" spans="1:11" ht="37.5" hidden="1" x14ac:dyDescent="0.25">
      <c r="A9" s="9" t="s">
        <v>8</v>
      </c>
      <c r="B9" s="9" t="s">
        <v>12</v>
      </c>
      <c r="C9" s="17">
        <f>388793834-40887009</f>
        <v>347906825</v>
      </c>
      <c r="D9" s="11">
        <v>4010</v>
      </c>
      <c r="E9" s="12">
        <f t="shared" si="0"/>
        <v>347906.82500000001</v>
      </c>
      <c r="F9" s="12"/>
      <c r="G9" s="25">
        <v>347906.8</v>
      </c>
      <c r="H9" s="13">
        <v>44561</v>
      </c>
      <c r="I9" s="15" t="s">
        <v>68</v>
      </c>
      <c r="J9" s="16" t="s">
        <v>69</v>
      </c>
      <c r="K9" s="56">
        <f t="shared" si="1"/>
        <v>2.5000000023283064E-2</v>
      </c>
    </row>
    <row r="10" spans="1:11" ht="37.5" hidden="1" x14ac:dyDescent="0.25">
      <c r="A10" s="9" t="s">
        <v>8</v>
      </c>
      <c r="B10" s="9" t="s">
        <v>12</v>
      </c>
      <c r="C10" s="17">
        <v>40887009</v>
      </c>
      <c r="D10" s="11">
        <v>4010</v>
      </c>
      <c r="E10" s="12">
        <f t="shared" si="0"/>
        <v>40887.008999999998</v>
      </c>
      <c r="F10" s="12"/>
      <c r="G10" s="25">
        <v>40887</v>
      </c>
      <c r="H10" s="13">
        <v>44561</v>
      </c>
      <c r="I10" s="15" t="s">
        <v>70</v>
      </c>
      <c r="J10" s="16" t="s">
        <v>71</v>
      </c>
      <c r="K10" s="56">
        <f t="shared" si="1"/>
        <v>8.9999999981955625E-3</v>
      </c>
    </row>
    <row r="11" spans="1:11" ht="37.5" hidden="1" x14ac:dyDescent="0.25">
      <c r="A11" s="9" t="s">
        <v>8</v>
      </c>
      <c r="B11" s="9" t="s">
        <v>13</v>
      </c>
      <c r="C11" s="11">
        <v>2816710</v>
      </c>
      <c r="D11" s="11">
        <v>4010</v>
      </c>
      <c r="E11" s="12">
        <f t="shared" si="0"/>
        <v>2816.71</v>
      </c>
      <c r="F11" s="12"/>
      <c r="G11" s="25">
        <v>2816.7</v>
      </c>
      <c r="H11" s="13">
        <v>44561</v>
      </c>
      <c r="I11" s="15" t="s">
        <v>66</v>
      </c>
      <c r="J11" s="16" t="s">
        <v>67</v>
      </c>
      <c r="K11" s="56">
        <f t="shared" si="1"/>
        <v>1.0000000000218279E-2</v>
      </c>
    </row>
    <row r="12" spans="1:11" ht="37.5" x14ac:dyDescent="0.25">
      <c r="A12" s="9" t="s">
        <v>8</v>
      </c>
      <c r="B12" s="9" t="s">
        <v>14</v>
      </c>
      <c r="C12" s="11">
        <v>27306927</v>
      </c>
      <c r="D12" s="11">
        <v>1000</v>
      </c>
      <c r="E12" s="12">
        <f t="shared" si="0"/>
        <v>27306.927</v>
      </c>
      <c r="F12" s="25">
        <v>27306.9</v>
      </c>
      <c r="G12" s="12"/>
      <c r="H12" s="13">
        <v>44561</v>
      </c>
      <c r="I12" s="15" t="s">
        <v>99</v>
      </c>
      <c r="J12" s="16" t="s">
        <v>100</v>
      </c>
      <c r="K12" s="56">
        <f t="shared" si="1"/>
        <v>2.6999999998224666E-2</v>
      </c>
    </row>
    <row r="13" spans="1:11" ht="37.5" hidden="1" x14ac:dyDescent="0.25">
      <c r="A13" s="9" t="s">
        <v>8</v>
      </c>
      <c r="B13" s="9" t="s">
        <v>15</v>
      </c>
      <c r="C13" s="11">
        <v>25200</v>
      </c>
      <c r="D13" s="11">
        <v>4010</v>
      </c>
      <c r="E13" s="12">
        <f t="shared" si="0"/>
        <v>25.2</v>
      </c>
      <c r="F13" s="12"/>
      <c r="G13" s="25">
        <v>25.2</v>
      </c>
      <c r="H13" s="13">
        <v>44561</v>
      </c>
      <c r="I13" s="15" t="s">
        <v>66</v>
      </c>
      <c r="J13" s="16" t="s">
        <v>67</v>
      </c>
      <c r="K13" s="56">
        <f t="shared" si="1"/>
        <v>0</v>
      </c>
    </row>
    <row r="14" spans="1:11" ht="37.5" hidden="1" x14ac:dyDescent="0.25">
      <c r="A14" s="9" t="s">
        <v>8</v>
      </c>
      <c r="B14" s="9" t="s">
        <v>16</v>
      </c>
      <c r="C14" s="11">
        <v>25265057</v>
      </c>
      <c r="D14" s="11">
        <v>1000</v>
      </c>
      <c r="E14" s="12">
        <f t="shared" si="0"/>
        <v>25265.057000000001</v>
      </c>
      <c r="F14" s="25">
        <v>25265.1</v>
      </c>
      <c r="G14" s="12"/>
      <c r="H14" s="13">
        <v>44561</v>
      </c>
      <c r="I14" s="15" t="s">
        <v>81</v>
      </c>
      <c r="J14" s="16" t="s">
        <v>82</v>
      </c>
      <c r="K14" s="56">
        <f t="shared" si="1"/>
        <v>-4.2999999997846317E-2</v>
      </c>
    </row>
    <row r="15" spans="1:11" ht="18.75" hidden="1" x14ac:dyDescent="0.25">
      <c r="A15" s="9" t="s">
        <v>8</v>
      </c>
      <c r="B15" s="9" t="s">
        <v>17</v>
      </c>
      <c r="C15" s="11">
        <v>5071228.67</v>
      </c>
      <c r="D15" s="11">
        <v>1000</v>
      </c>
      <c r="E15" s="12">
        <f t="shared" si="0"/>
        <v>5071.2286699999995</v>
      </c>
      <c r="F15" s="12">
        <v>5071.2</v>
      </c>
      <c r="G15" s="12"/>
      <c r="H15" s="13">
        <v>44561</v>
      </c>
      <c r="I15" s="15" t="s">
        <v>91</v>
      </c>
      <c r="J15" s="16" t="s">
        <v>102</v>
      </c>
      <c r="K15" s="56">
        <f t="shared" si="1"/>
        <v>2.8669999999692664E-2</v>
      </c>
    </row>
    <row r="16" spans="1:11" ht="18.75" hidden="1" x14ac:dyDescent="0.25">
      <c r="A16" s="9" t="s">
        <v>8</v>
      </c>
      <c r="B16" s="9" t="s">
        <v>18</v>
      </c>
      <c r="C16" s="11">
        <v>544995.93000000005</v>
      </c>
      <c r="D16" s="11">
        <v>1000</v>
      </c>
      <c r="E16" s="12">
        <f t="shared" si="0"/>
        <v>544.99593000000004</v>
      </c>
      <c r="F16" s="12">
        <f>545-494.8</f>
        <v>50.199999999999989</v>
      </c>
      <c r="G16" s="12">
        <v>494.8</v>
      </c>
      <c r="H16" s="13">
        <v>44561</v>
      </c>
      <c r="I16" s="15" t="s">
        <v>91</v>
      </c>
      <c r="J16" s="16" t="s">
        <v>102</v>
      </c>
      <c r="K16" s="56">
        <f t="shared" si="1"/>
        <v>-4.0699999999560532E-3</v>
      </c>
    </row>
    <row r="17" spans="1:11" ht="18.75" hidden="1" x14ac:dyDescent="0.25">
      <c r="A17" s="9" t="s">
        <v>8</v>
      </c>
      <c r="B17" s="9" t="s">
        <v>19</v>
      </c>
      <c r="C17" s="11">
        <v>265231.61</v>
      </c>
      <c r="D17" s="11">
        <v>4010</v>
      </c>
      <c r="E17" s="12">
        <f t="shared" si="0"/>
        <v>265.23160999999999</v>
      </c>
      <c r="F17" s="12"/>
      <c r="G17" s="12">
        <v>265.2</v>
      </c>
      <c r="H17" s="13">
        <v>44561</v>
      </c>
      <c r="I17" s="15" t="s">
        <v>91</v>
      </c>
      <c r="J17" s="16" t="s">
        <v>102</v>
      </c>
      <c r="K17" s="56">
        <f t="shared" si="1"/>
        <v>3.1610000000000582E-2</v>
      </c>
    </row>
    <row r="18" spans="1:11" ht="18.75" hidden="1" x14ac:dyDescent="0.25">
      <c r="A18" s="9" t="s">
        <v>8</v>
      </c>
      <c r="B18" s="9" t="s">
        <v>20</v>
      </c>
      <c r="C18" s="11">
        <v>4040295.75</v>
      </c>
      <c r="D18" s="11">
        <v>1000</v>
      </c>
      <c r="E18" s="12">
        <f t="shared" si="0"/>
        <v>4040.2957500000002</v>
      </c>
      <c r="F18" s="12">
        <v>4040.3</v>
      </c>
      <c r="G18" s="12"/>
      <c r="H18" s="13">
        <v>44561</v>
      </c>
      <c r="I18" s="15" t="s">
        <v>91</v>
      </c>
      <c r="J18" s="16" t="s">
        <v>102</v>
      </c>
      <c r="K18" s="56">
        <f t="shared" si="1"/>
        <v>-4.2499999999563443E-3</v>
      </c>
    </row>
    <row r="19" spans="1:11" ht="37.5" hidden="1" x14ac:dyDescent="0.25">
      <c r="A19" s="9" t="s">
        <v>8</v>
      </c>
      <c r="B19" s="9" t="s">
        <v>21</v>
      </c>
      <c r="C19" s="11">
        <v>82944</v>
      </c>
      <c r="D19" s="11">
        <v>1000</v>
      </c>
      <c r="E19" s="12">
        <f t="shared" si="0"/>
        <v>82.944000000000003</v>
      </c>
      <c r="F19" s="25">
        <v>82.9</v>
      </c>
      <c r="G19" s="12"/>
      <c r="H19" s="13">
        <v>44561</v>
      </c>
      <c r="I19" s="15" t="s">
        <v>83</v>
      </c>
      <c r="J19" s="16" t="s">
        <v>84</v>
      </c>
      <c r="K19" s="56">
        <f t="shared" si="1"/>
        <v>4.399999999999693E-2</v>
      </c>
    </row>
    <row r="20" spans="1:11" ht="37.5" hidden="1" x14ac:dyDescent="0.25">
      <c r="A20" s="9" t="s">
        <v>8</v>
      </c>
      <c r="B20" s="9" t="s">
        <v>22</v>
      </c>
      <c r="C20" s="11">
        <v>3924919.72</v>
      </c>
      <c r="D20" s="11">
        <v>1000</v>
      </c>
      <c r="E20" s="12">
        <f t="shared" si="0"/>
        <v>3924.9197200000003</v>
      </c>
      <c r="F20" s="25">
        <v>3924.9</v>
      </c>
      <c r="G20" s="12"/>
      <c r="H20" s="13">
        <v>44561</v>
      </c>
      <c r="I20" s="15" t="s">
        <v>72</v>
      </c>
      <c r="J20" s="16" t="s">
        <v>73</v>
      </c>
      <c r="K20" s="56">
        <f t="shared" si="1"/>
        <v>1.9720000000233995E-2</v>
      </c>
    </row>
    <row r="21" spans="1:11" ht="37.5" hidden="1" x14ac:dyDescent="0.25">
      <c r="A21" s="9" t="s">
        <v>8</v>
      </c>
      <c r="B21" s="9" t="s">
        <v>23</v>
      </c>
      <c r="C21" s="11">
        <v>333330</v>
      </c>
      <c r="D21" s="11">
        <v>1000</v>
      </c>
      <c r="E21" s="12">
        <f t="shared" si="0"/>
        <v>333.33</v>
      </c>
      <c r="F21" s="25">
        <v>333.3</v>
      </c>
      <c r="G21" s="12"/>
      <c r="H21" s="13">
        <v>44561</v>
      </c>
      <c r="I21" s="20" t="s">
        <v>85</v>
      </c>
      <c r="J21" s="21" t="s">
        <v>86</v>
      </c>
      <c r="K21" s="56">
        <f t="shared" si="1"/>
        <v>2.9999999999972715E-2</v>
      </c>
    </row>
    <row r="22" spans="1:11" ht="18.75" hidden="1" x14ac:dyDescent="0.25">
      <c r="A22" s="9" t="s">
        <v>8</v>
      </c>
      <c r="B22" s="9" t="s">
        <v>24</v>
      </c>
      <c r="C22" s="11">
        <v>226530</v>
      </c>
      <c r="D22" s="11">
        <v>4010</v>
      </c>
      <c r="E22" s="12">
        <f t="shared" si="0"/>
        <v>226.53</v>
      </c>
      <c r="F22" s="12"/>
      <c r="G22" s="25">
        <v>226.5</v>
      </c>
      <c r="H22" s="13">
        <v>44561</v>
      </c>
      <c r="I22" s="15" t="s">
        <v>74</v>
      </c>
      <c r="J22" s="16" t="s">
        <v>75</v>
      </c>
      <c r="K22" s="56">
        <f t="shared" si="1"/>
        <v>3.0000000000001137E-2</v>
      </c>
    </row>
    <row r="23" spans="1:11" ht="18.75" hidden="1" x14ac:dyDescent="0.25">
      <c r="A23" s="9" t="s">
        <v>8</v>
      </c>
      <c r="B23" s="9" t="s">
        <v>27</v>
      </c>
      <c r="C23" s="11">
        <v>11571691</v>
      </c>
      <c r="D23" s="11">
        <v>1000</v>
      </c>
      <c r="E23" s="12">
        <f t="shared" si="0"/>
        <v>11571.691000000001</v>
      </c>
      <c r="F23" s="25">
        <v>11571.7</v>
      </c>
      <c r="G23" s="12"/>
      <c r="H23" s="13">
        <v>44561</v>
      </c>
      <c r="I23" s="15" t="s">
        <v>74</v>
      </c>
      <c r="J23" s="16" t="s">
        <v>76</v>
      </c>
      <c r="K23" s="56">
        <f t="shared" si="1"/>
        <v>-9.0000000000145519E-3</v>
      </c>
    </row>
    <row r="24" spans="1:11" ht="18.75" hidden="1" x14ac:dyDescent="0.25">
      <c r="A24" s="9" t="s">
        <v>8</v>
      </c>
      <c r="B24" s="9" t="s">
        <v>28</v>
      </c>
      <c r="C24" s="11">
        <v>3156446</v>
      </c>
      <c r="D24" s="11">
        <v>1000</v>
      </c>
      <c r="E24" s="12">
        <f t="shared" si="0"/>
        <v>3156.4459999999999</v>
      </c>
      <c r="F24" s="25">
        <v>3156.4</v>
      </c>
      <c r="G24" s="12"/>
      <c r="H24" s="13">
        <v>44561</v>
      </c>
      <c r="I24" s="20" t="s">
        <v>89</v>
      </c>
      <c r="J24" s="21" t="s">
        <v>90</v>
      </c>
      <c r="K24" s="56">
        <f t="shared" si="1"/>
        <v>4.5999999999821739E-2</v>
      </c>
    </row>
    <row r="25" spans="1:11" ht="37.5" hidden="1" x14ac:dyDescent="0.25">
      <c r="A25" s="9" t="s">
        <v>8</v>
      </c>
      <c r="B25" s="9" t="s">
        <v>29</v>
      </c>
      <c r="C25" s="11">
        <v>3400703.15</v>
      </c>
      <c r="D25" s="11">
        <v>1000</v>
      </c>
      <c r="E25" s="12">
        <f t="shared" si="0"/>
        <v>3400.7031499999998</v>
      </c>
      <c r="F25" s="12">
        <v>3400.7</v>
      </c>
      <c r="G25" s="12"/>
      <c r="H25" s="13">
        <v>44561</v>
      </c>
      <c r="I25" s="20" t="s">
        <v>91</v>
      </c>
      <c r="J25" s="21" t="s">
        <v>92</v>
      </c>
      <c r="K25" s="56">
        <f t="shared" si="1"/>
        <v>3.1500000000050932E-3</v>
      </c>
    </row>
    <row r="26" spans="1:11" ht="18.75" hidden="1" x14ac:dyDescent="0.25">
      <c r="A26" s="9" t="s">
        <v>8</v>
      </c>
      <c r="B26" s="9" t="s">
        <v>30</v>
      </c>
      <c r="C26" s="11">
        <v>31225.8</v>
      </c>
      <c r="D26" s="11">
        <v>4010</v>
      </c>
      <c r="E26" s="12">
        <f t="shared" si="0"/>
        <v>31.2258</v>
      </c>
      <c r="F26" s="12"/>
      <c r="G26" s="25">
        <v>31.2</v>
      </c>
      <c r="H26" s="13">
        <v>44561</v>
      </c>
      <c r="I26" s="15" t="s">
        <v>74</v>
      </c>
      <c r="J26" s="16" t="s">
        <v>93</v>
      </c>
      <c r="K26" s="56">
        <f t="shared" si="1"/>
        <v>2.5800000000000267E-2</v>
      </c>
    </row>
    <row r="27" spans="1:11" ht="37.5" hidden="1" x14ac:dyDescent="0.25">
      <c r="A27" s="9" t="s">
        <v>8</v>
      </c>
      <c r="B27" s="9" t="s">
        <v>31</v>
      </c>
      <c r="C27" s="11">
        <v>739520</v>
      </c>
      <c r="D27" s="11">
        <v>4010</v>
      </c>
      <c r="E27" s="12">
        <f t="shared" si="0"/>
        <v>739.52</v>
      </c>
      <c r="F27" s="12"/>
      <c r="G27" s="12">
        <v>739.5</v>
      </c>
      <c r="H27" s="13">
        <v>44561</v>
      </c>
      <c r="I27" s="15" t="s">
        <v>91</v>
      </c>
      <c r="J27" s="16" t="s">
        <v>94</v>
      </c>
      <c r="K27" s="56">
        <f t="shared" si="1"/>
        <v>1.999999999998181E-2</v>
      </c>
    </row>
    <row r="28" spans="1:11" ht="37.5" hidden="1" x14ac:dyDescent="0.25">
      <c r="A28" s="9" t="s">
        <v>8</v>
      </c>
      <c r="B28" s="9" t="s">
        <v>35</v>
      </c>
      <c r="C28" s="11">
        <v>32375</v>
      </c>
      <c r="D28" s="11">
        <v>1000</v>
      </c>
      <c r="E28" s="12">
        <f t="shared" si="0"/>
        <v>32.375</v>
      </c>
      <c r="F28" s="25">
        <v>32.4</v>
      </c>
      <c r="G28" s="12"/>
      <c r="H28" s="13">
        <v>44561</v>
      </c>
      <c r="I28" s="15" t="s">
        <v>83</v>
      </c>
      <c r="J28" s="16" t="s">
        <v>84</v>
      </c>
      <c r="K28" s="56">
        <f t="shared" si="1"/>
        <v>-2.4999999999998579E-2</v>
      </c>
    </row>
    <row r="29" spans="1:11" ht="37.5" hidden="1" x14ac:dyDescent="0.25">
      <c r="A29" s="9" t="s">
        <v>8</v>
      </c>
      <c r="B29" s="9" t="s">
        <v>36</v>
      </c>
      <c r="C29" s="11">
        <v>1815000</v>
      </c>
      <c r="D29" s="11">
        <v>1000</v>
      </c>
      <c r="E29" s="12">
        <f t="shared" si="0"/>
        <v>1815</v>
      </c>
      <c r="F29" s="25">
        <v>1815</v>
      </c>
      <c r="G29" s="12"/>
      <c r="H29" s="13">
        <v>44561</v>
      </c>
      <c r="I29" s="20" t="s">
        <v>89</v>
      </c>
      <c r="J29" s="21" t="s">
        <v>95</v>
      </c>
      <c r="K29" s="56">
        <f t="shared" si="1"/>
        <v>0</v>
      </c>
    </row>
    <row r="30" spans="1:11" ht="37.5" hidden="1" x14ac:dyDescent="0.25">
      <c r="A30" s="9" t="s">
        <v>8</v>
      </c>
      <c r="B30" s="9" t="s">
        <v>37</v>
      </c>
      <c r="C30" s="11">
        <v>516000</v>
      </c>
      <c r="D30" s="11">
        <v>1000</v>
      </c>
      <c r="E30" s="12">
        <f t="shared" si="0"/>
        <v>516</v>
      </c>
      <c r="F30" s="25">
        <v>516</v>
      </c>
      <c r="G30" s="12"/>
      <c r="H30" s="13">
        <v>44561</v>
      </c>
      <c r="I30" s="20" t="s">
        <v>87</v>
      </c>
      <c r="J30" s="21" t="s">
        <v>88</v>
      </c>
      <c r="K30" s="56">
        <f t="shared" si="1"/>
        <v>0</v>
      </c>
    </row>
    <row r="31" spans="1:11" ht="37.5" hidden="1" x14ac:dyDescent="0.25">
      <c r="A31" s="9" t="s">
        <v>8</v>
      </c>
      <c r="B31" s="9" t="s">
        <v>38</v>
      </c>
      <c r="C31" s="11">
        <f>7228476.65-6890346.86</f>
        <v>338129.79000000004</v>
      </c>
      <c r="D31" s="11">
        <v>1000</v>
      </c>
      <c r="E31" s="12">
        <f t="shared" si="0"/>
        <v>338.12979000000001</v>
      </c>
      <c r="F31" s="25">
        <v>338.1</v>
      </c>
      <c r="G31" s="12"/>
      <c r="H31" s="13">
        <v>44561</v>
      </c>
      <c r="I31" s="15" t="s">
        <v>96</v>
      </c>
      <c r="J31" s="16" t="s">
        <v>97</v>
      </c>
      <c r="K31" s="56">
        <f t="shared" si="1"/>
        <v>2.9789999999991323E-2</v>
      </c>
    </row>
    <row r="32" spans="1:11" ht="18.75" hidden="1" x14ac:dyDescent="0.25">
      <c r="A32" s="9" t="s">
        <v>8</v>
      </c>
      <c r="B32" s="9" t="s">
        <v>38</v>
      </c>
      <c r="C32" s="11">
        <v>6890346.8600000003</v>
      </c>
      <c r="D32" s="11">
        <v>4010</v>
      </c>
      <c r="E32" s="12">
        <f t="shared" si="0"/>
        <v>6890.3468600000006</v>
      </c>
      <c r="F32" s="12"/>
      <c r="G32" s="25">
        <v>6890.3</v>
      </c>
      <c r="H32" s="13">
        <v>44561</v>
      </c>
      <c r="I32" s="15" t="s">
        <v>79</v>
      </c>
      <c r="J32" s="23" t="s">
        <v>101</v>
      </c>
      <c r="K32" s="56">
        <f t="shared" si="1"/>
        <v>4.6860000000378932E-2</v>
      </c>
    </row>
    <row r="33" spans="1:11" ht="37.5" x14ac:dyDescent="0.25">
      <c r="A33" s="9" t="s">
        <v>8</v>
      </c>
      <c r="B33" s="9" t="s">
        <v>39</v>
      </c>
      <c r="C33" s="11">
        <v>593484</v>
      </c>
      <c r="D33" s="11">
        <v>1000</v>
      </c>
      <c r="E33" s="12">
        <f t="shared" si="0"/>
        <v>593.48400000000004</v>
      </c>
      <c r="F33" s="25">
        <v>593.5</v>
      </c>
      <c r="G33" s="12"/>
      <c r="H33" s="13">
        <v>44561</v>
      </c>
      <c r="I33" s="15" t="s">
        <v>99</v>
      </c>
      <c r="J33" s="16" t="s">
        <v>100</v>
      </c>
      <c r="K33" s="56">
        <f t="shared" si="1"/>
        <v>-1.5999999999962711E-2</v>
      </c>
    </row>
    <row r="34" spans="1:11" ht="37.5" x14ac:dyDescent="0.25">
      <c r="A34" s="9" t="s">
        <v>8</v>
      </c>
      <c r="B34" s="9" t="s">
        <v>41</v>
      </c>
      <c r="C34" s="11">
        <v>1302867</v>
      </c>
      <c r="D34" s="11">
        <v>1000</v>
      </c>
      <c r="E34" s="12">
        <f t="shared" si="0"/>
        <v>1302.867</v>
      </c>
      <c r="F34" s="25">
        <v>1302.9000000000001</v>
      </c>
      <c r="G34" s="12"/>
      <c r="H34" s="13">
        <v>44561</v>
      </c>
      <c r="I34" s="15" t="s">
        <v>99</v>
      </c>
      <c r="J34" s="16" t="s">
        <v>100</v>
      </c>
      <c r="K34" s="56">
        <f t="shared" si="1"/>
        <v>-3.3000000000129148E-2</v>
      </c>
    </row>
    <row r="35" spans="1:11" ht="18.75" hidden="1" x14ac:dyDescent="0.25">
      <c r="A35" s="9" t="s">
        <v>8</v>
      </c>
      <c r="B35" s="9" t="s">
        <v>44</v>
      </c>
      <c r="C35" s="11">
        <v>14900</v>
      </c>
      <c r="D35" s="11">
        <v>1000</v>
      </c>
      <c r="E35" s="12">
        <f t="shared" si="0"/>
        <v>14.9</v>
      </c>
      <c r="F35" s="25">
        <v>14.9</v>
      </c>
      <c r="G35" s="12"/>
      <c r="H35" s="13">
        <v>44561</v>
      </c>
      <c r="I35" s="15" t="s">
        <v>79</v>
      </c>
      <c r="J35" s="16" t="s">
        <v>101</v>
      </c>
      <c r="K35" s="56">
        <f t="shared" si="1"/>
        <v>0</v>
      </c>
    </row>
    <row r="36" spans="1:11" ht="37.5" hidden="1" x14ac:dyDescent="0.25">
      <c r="A36" s="9" t="s">
        <v>8</v>
      </c>
      <c r="B36" s="9" t="s">
        <v>45</v>
      </c>
      <c r="C36" s="11">
        <v>246000</v>
      </c>
      <c r="D36" s="11">
        <v>1000</v>
      </c>
      <c r="E36" s="12">
        <f t="shared" si="0"/>
        <v>246</v>
      </c>
      <c r="F36" s="25">
        <v>246</v>
      </c>
      <c r="G36" s="12"/>
      <c r="H36" s="13">
        <v>44561</v>
      </c>
      <c r="I36" s="20" t="s">
        <v>85</v>
      </c>
      <c r="J36" s="21" t="s">
        <v>86</v>
      </c>
      <c r="K36" s="56">
        <f t="shared" si="1"/>
        <v>0</v>
      </c>
    </row>
    <row r="37" spans="1:11" ht="37.5" hidden="1" x14ac:dyDescent="0.25">
      <c r="A37" s="9" t="s">
        <v>8</v>
      </c>
      <c r="B37" s="9" t="s">
        <v>47</v>
      </c>
      <c r="C37" s="11">
        <v>608220.4</v>
      </c>
      <c r="D37" s="11">
        <v>1000</v>
      </c>
      <c r="E37" s="12">
        <f t="shared" si="0"/>
        <v>608.22040000000004</v>
      </c>
      <c r="F37" s="12">
        <v>608.20000000000005</v>
      </c>
      <c r="G37" s="12"/>
      <c r="H37" s="13">
        <v>44561</v>
      </c>
      <c r="I37" s="20" t="s">
        <v>91</v>
      </c>
      <c r="J37" s="21" t="s">
        <v>102</v>
      </c>
      <c r="K37" s="56">
        <f t="shared" si="1"/>
        <v>2.0399999999995089E-2</v>
      </c>
    </row>
    <row r="38" spans="1:11" ht="37.5" hidden="1" x14ac:dyDescent="0.25">
      <c r="A38" s="9" t="s">
        <v>8</v>
      </c>
      <c r="B38" s="9" t="s">
        <v>48</v>
      </c>
      <c r="C38" s="11">
        <v>80000000</v>
      </c>
      <c r="D38" s="11">
        <v>4010</v>
      </c>
      <c r="E38" s="12">
        <f t="shared" si="0"/>
        <v>80000</v>
      </c>
      <c r="F38" s="12"/>
      <c r="G38" s="25">
        <v>80000</v>
      </c>
      <c r="H38" s="13">
        <v>44561</v>
      </c>
      <c r="I38" s="15" t="s">
        <v>68</v>
      </c>
      <c r="J38" s="16" t="s">
        <v>78</v>
      </c>
      <c r="K38" s="56">
        <f t="shared" si="1"/>
        <v>0</v>
      </c>
    </row>
    <row r="39" spans="1:11" ht="37.5" hidden="1" x14ac:dyDescent="0.25">
      <c r="A39" s="9" t="s">
        <v>8</v>
      </c>
      <c r="B39" s="9" t="s">
        <v>49</v>
      </c>
      <c r="C39" s="11">
        <v>1491000</v>
      </c>
      <c r="D39" s="11">
        <v>1000</v>
      </c>
      <c r="E39" s="12">
        <f t="shared" si="0"/>
        <v>1491</v>
      </c>
      <c r="F39" s="25">
        <v>1491</v>
      </c>
      <c r="G39" s="12"/>
      <c r="H39" s="13">
        <v>44561</v>
      </c>
      <c r="I39" s="15" t="s">
        <v>72</v>
      </c>
      <c r="J39" s="16" t="s">
        <v>73</v>
      </c>
      <c r="K39" s="56">
        <f t="shared" si="1"/>
        <v>0</v>
      </c>
    </row>
    <row r="40" spans="1:11" ht="37.5" hidden="1" x14ac:dyDescent="0.25">
      <c r="A40" s="9" t="s">
        <v>8</v>
      </c>
      <c r="B40" s="9" t="s">
        <v>49</v>
      </c>
      <c r="C40" s="11">
        <f>9178300-1491000</f>
        <v>7687300</v>
      </c>
      <c r="D40" s="11">
        <v>1000</v>
      </c>
      <c r="E40" s="12">
        <f t="shared" si="0"/>
        <v>7687.3</v>
      </c>
      <c r="F40" s="25">
        <v>7687.3</v>
      </c>
      <c r="G40" s="12"/>
      <c r="H40" s="13">
        <v>44561</v>
      </c>
      <c r="I40" s="20" t="s">
        <v>112</v>
      </c>
      <c r="J40" s="21" t="s">
        <v>113</v>
      </c>
      <c r="K40" s="56">
        <f t="shared" si="1"/>
        <v>0</v>
      </c>
    </row>
    <row r="41" spans="1:11" ht="37.5" hidden="1" x14ac:dyDescent="0.25">
      <c r="A41" s="9" t="s">
        <v>8</v>
      </c>
      <c r="B41" s="9" t="s">
        <v>51</v>
      </c>
      <c r="C41" s="11">
        <v>10053901.029999999</v>
      </c>
      <c r="D41" s="11">
        <v>4010</v>
      </c>
      <c r="E41" s="12">
        <f t="shared" si="0"/>
        <v>10053.901029999999</v>
      </c>
      <c r="F41" s="12"/>
      <c r="G41" s="25">
        <v>10053.9</v>
      </c>
      <c r="H41" s="13">
        <v>44561</v>
      </c>
      <c r="I41" s="15" t="s">
        <v>68</v>
      </c>
      <c r="J41" s="16" t="s">
        <v>98</v>
      </c>
      <c r="K41" s="56">
        <f t="shared" si="1"/>
        <v>1.0299999994458631E-3</v>
      </c>
    </row>
    <row r="42" spans="1:11" ht="37.5" hidden="1" x14ac:dyDescent="0.25">
      <c r="A42" s="9" t="s">
        <v>8</v>
      </c>
      <c r="B42" s="9" t="s">
        <v>54</v>
      </c>
      <c r="C42" s="11">
        <v>95000</v>
      </c>
      <c r="D42" s="11">
        <v>1000</v>
      </c>
      <c r="E42" s="12">
        <f t="shared" si="0"/>
        <v>95</v>
      </c>
      <c r="F42" s="25">
        <v>95</v>
      </c>
      <c r="G42" s="12"/>
      <c r="H42" s="13">
        <v>44561</v>
      </c>
      <c r="I42" s="20" t="s">
        <v>85</v>
      </c>
      <c r="J42" s="21" t="s">
        <v>86</v>
      </c>
      <c r="K42" s="56">
        <f t="shared" si="1"/>
        <v>0</v>
      </c>
    </row>
    <row r="43" spans="1:11" ht="56.25" hidden="1" x14ac:dyDescent="0.25">
      <c r="A43" s="9" t="s">
        <v>8</v>
      </c>
      <c r="B43" s="9" t="s">
        <v>55</v>
      </c>
      <c r="C43" s="11">
        <v>47351</v>
      </c>
      <c r="D43" s="11">
        <v>1000</v>
      </c>
      <c r="E43" s="12">
        <f t="shared" si="0"/>
        <v>47.350999999999999</v>
      </c>
      <c r="F43" s="25">
        <v>47.4</v>
      </c>
      <c r="G43" s="12"/>
      <c r="H43" s="13">
        <v>44561</v>
      </c>
      <c r="I43" s="15" t="s">
        <v>96</v>
      </c>
      <c r="J43" s="16" t="s">
        <v>97</v>
      </c>
      <c r="K43" s="56">
        <f t="shared" si="1"/>
        <v>-4.8999999999999488E-2</v>
      </c>
    </row>
    <row r="44" spans="1:11" ht="18.75" hidden="1" x14ac:dyDescent="0.25">
      <c r="A44" s="9" t="s">
        <v>56</v>
      </c>
      <c r="B44" s="9" t="s">
        <v>30</v>
      </c>
      <c r="C44" s="11">
        <v>538800</v>
      </c>
      <c r="D44" s="11">
        <v>4010</v>
      </c>
      <c r="E44" s="12">
        <f t="shared" si="0"/>
        <v>538.79999999999995</v>
      </c>
      <c r="F44" s="12"/>
      <c r="G44" s="25">
        <v>538.79999999999995</v>
      </c>
      <c r="H44" s="13">
        <v>44561</v>
      </c>
      <c r="I44" s="15" t="s">
        <v>74</v>
      </c>
      <c r="J44" s="16" t="s">
        <v>93</v>
      </c>
      <c r="K44" s="56">
        <f t="shared" si="1"/>
        <v>0</v>
      </c>
    </row>
    <row r="45" spans="1:11" ht="37.5" hidden="1" x14ac:dyDescent="0.25">
      <c r="A45" s="9" t="s">
        <v>56</v>
      </c>
      <c r="B45" s="9" t="s">
        <v>57</v>
      </c>
      <c r="C45" s="11">
        <v>21600</v>
      </c>
      <c r="D45" s="11">
        <v>4010</v>
      </c>
      <c r="E45" s="12">
        <f t="shared" si="0"/>
        <v>21.6</v>
      </c>
      <c r="F45" s="12">
        <v>21.6</v>
      </c>
      <c r="G45" s="12"/>
      <c r="H45" s="13">
        <v>44561</v>
      </c>
      <c r="I45" s="20" t="s">
        <v>91</v>
      </c>
      <c r="J45" s="21" t="s">
        <v>94</v>
      </c>
      <c r="K45" s="56">
        <f t="shared" si="1"/>
        <v>0</v>
      </c>
    </row>
    <row r="46" spans="1:11" ht="18.75" hidden="1" x14ac:dyDescent="0.25">
      <c r="A46" s="9" t="s">
        <v>56</v>
      </c>
      <c r="B46" s="9" t="s">
        <v>44</v>
      </c>
      <c r="C46" s="11">
        <v>8313700</v>
      </c>
      <c r="D46" s="11">
        <v>4010</v>
      </c>
      <c r="E46" s="12">
        <f t="shared" si="0"/>
        <v>8313.7000000000007</v>
      </c>
      <c r="F46" s="12"/>
      <c r="G46" s="25">
        <v>8313.7000000000007</v>
      </c>
      <c r="H46" s="13">
        <v>44561</v>
      </c>
      <c r="I46" s="20" t="s">
        <v>79</v>
      </c>
      <c r="J46" s="24" t="s">
        <v>101</v>
      </c>
      <c r="K46" s="56">
        <f t="shared" si="1"/>
        <v>0</v>
      </c>
    </row>
    <row r="47" spans="1:11" ht="37.5" hidden="1" x14ac:dyDescent="0.25">
      <c r="A47" s="9" t="s">
        <v>56</v>
      </c>
      <c r="B47" s="9" t="s">
        <v>51</v>
      </c>
      <c r="C47" s="11">
        <v>2700000</v>
      </c>
      <c r="D47" s="11">
        <v>4010</v>
      </c>
      <c r="E47" s="12">
        <f t="shared" si="0"/>
        <v>2700</v>
      </c>
      <c r="F47" s="12"/>
      <c r="G47" s="25">
        <v>2700</v>
      </c>
      <c r="H47" s="13">
        <v>44561</v>
      </c>
      <c r="I47" s="20" t="s">
        <v>68</v>
      </c>
      <c r="J47" s="21" t="s">
        <v>98</v>
      </c>
      <c r="K47" s="56">
        <f t="shared" si="1"/>
        <v>0</v>
      </c>
    </row>
    <row r="48" spans="1:11" ht="37.5" hidden="1" x14ac:dyDescent="0.25">
      <c r="A48" s="9" t="s">
        <v>56</v>
      </c>
      <c r="B48" s="9" t="s">
        <v>59</v>
      </c>
      <c r="C48" s="11">
        <v>60000000</v>
      </c>
      <c r="D48" s="11">
        <v>4010</v>
      </c>
      <c r="E48" s="12">
        <f t="shared" si="0"/>
        <v>60000</v>
      </c>
      <c r="F48" s="12"/>
      <c r="G48" s="25">
        <v>60000</v>
      </c>
      <c r="H48" s="13">
        <v>44561</v>
      </c>
      <c r="I48" s="15" t="s">
        <v>68</v>
      </c>
      <c r="J48" s="16" t="s">
        <v>77</v>
      </c>
      <c r="K48" s="56">
        <f t="shared" si="1"/>
        <v>0</v>
      </c>
    </row>
    <row r="49" spans="1:11" ht="37.5" hidden="1" x14ac:dyDescent="0.25">
      <c r="A49" s="9" t="s">
        <v>60</v>
      </c>
      <c r="B49" s="9" t="s">
        <v>10</v>
      </c>
      <c r="C49" s="11">
        <v>108810</v>
      </c>
      <c r="D49" s="11">
        <v>4010</v>
      </c>
      <c r="E49" s="12">
        <f t="shared" si="0"/>
        <v>108.81</v>
      </c>
      <c r="F49" s="12"/>
      <c r="G49" s="25">
        <v>108.8</v>
      </c>
      <c r="H49" s="13">
        <v>44561</v>
      </c>
      <c r="I49" s="20" t="s">
        <v>105</v>
      </c>
      <c r="J49" s="21" t="s">
        <v>106</v>
      </c>
      <c r="K49" s="56">
        <f t="shared" si="1"/>
        <v>1.0000000000005116E-2</v>
      </c>
    </row>
    <row r="50" spans="1:11" ht="37.5" hidden="1" x14ac:dyDescent="0.25">
      <c r="A50" s="9" t="s">
        <v>60</v>
      </c>
      <c r="B50" s="9" t="s">
        <v>14</v>
      </c>
      <c r="C50" s="11">
        <v>1972094</v>
      </c>
      <c r="D50" s="11">
        <v>4010</v>
      </c>
      <c r="E50" s="12">
        <f t="shared" si="0"/>
        <v>1972.0940000000001</v>
      </c>
      <c r="F50" s="12"/>
      <c r="G50" s="25">
        <v>1972.1</v>
      </c>
      <c r="H50" s="13">
        <v>44561</v>
      </c>
      <c r="I50" s="20" t="s">
        <v>109</v>
      </c>
      <c r="J50" s="21" t="s">
        <v>110</v>
      </c>
      <c r="K50" s="56">
        <f t="shared" si="1"/>
        <v>-5.9999999998581188E-3</v>
      </c>
    </row>
    <row r="51" spans="1:11" ht="18.75" hidden="1" x14ac:dyDescent="0.25">
      <c r="A51" s="9" t="s">
        <v>60</v>
      </c>
      <c r="B51" s="9" t="s">
        <v>32</v>
      </c>
      <c r="C51" s="11">
        <v>503568</v>
      </c>
      <c r="D51" s="11">
        <v>4010</v>
      </c>
      <c r="E51" s="12">
        <f t="shared" si="0"/>
        <v>503.56799999999998</v>
      </c>
      <c r="F51" s="12"/>
      <c r="G51" s="25">
        <v>503.6</v>
      </c>
      <c r="H51" s="13">
        <v>44561</v>
      </c>
      <c r="I51" s="17" t="s">
        <v>107</v>
      </c>
      <c r="J51" s="16" t="s">
        <v>108</v>
      </c>
      <c r="K51" s="56">
        <f t="shared" si="1"/>
        <v>-3.2000000000039108E-2</v>
      </c>
    </row>
    <row r="52" spans="1:11" ht="37.5" hidden="1" x14ac:dyDescent="0.25">
      <c r="A52" s="9" t="s">
        <v>60</v>
      </c>
      <c r="B52" s="9" t="s">
        <v>51</v>
      </c>
      <c r="C52" s="11">
        <v>980000</v>
      </c>
      <c r="D52" s="11">
        <v>4010</v>
      </c>
      <c r="E52" s="12">
        <f t="shared" si="0"/>
        <v>980</v>
      </c>
      <c r="F52" s="12"/>
      <c r="G52" s="25">
        <v>980</v>
      </c>
      <c r="H52" s="13">
        <v>44561</v>
      </c>
      <c r="I52" s="15" t="s">
        <v>68</v>
      </c>
      <c r="J52" s="16" t="s">
        <v>98</v>
      </c>
      <c r="K52" s="56">
        <f t="shared" si="1"/>
        <v>0</v>
      </c>
    </row>
    <row r="53" spans="1:11" ht="37.5" hidden="1" x14ac:dyDescent="0.25">
      <c r="A53" s="9" t="s">
        <v>61</v>
      </c>
      <c r="B53" s="9" t="s">
        <v>14</v>
      </c>
      <c r="C53" s="11">
        <v>1960424</v>
      </c>
      <c r="D53" s="11">
        <v>4010</v>
      </c>
      <c r="E53" s="12">
        <f t="shared" si="0"/>
        <v>1960.424</v>
      </c>
      <c r="F53" s="12"/>
      <c r="G53" s="25">
        <v>1960.4</v>
      </c>
      <c r="H53" s="13">
        <v>44561</v>
      </c>
      <c r="I53" s="20" t="s">
        <v>105</v>
      </c>
      <c r="J53" s="21" t="s">
        <v>106</v>
      </c>
      <c r="K53" s="56">
        <f t="shared" si="1"/>
        <v>2.3999999999887223E-2</v>
      </c>
    </row>
    <row r="54" spans="1:11" ht="18.75" hidden="1" x14ac:dyDescent="0.25">
      <c r="A54" s="9" t="s">
        <v>61</v>
      </c>
      <c r="B54" s="9" t="s">
        <v>32</v>
      </c>
      <c r="C54" s="11">
        <v>391343.4</v>
      </c>
      <c r="D54" s="11">
        <v>4010</v>
      </c>
      <c r="E54" s="12">
        <f t="shared" si="0"/>
        <v>391.34340000000003</v>
      </c>
      <c r="F54" s="12"/>
      <c r="G54" s="25">
        <v>391.3</v>
      </c>
      <c r="H54" s="13">
        <v>44561</v>
      </c>
      <c r="I54" s="15" t="s">
        <v>103</v>
      </c>
      <c r="J54" s="16" t="s">
        <v>104</v>
      </c>
      <c r="K54" s="56">
        <f t="shared" si="1"/>
        <v>4.3400000000019645E-2</v>
      </c>
    </row>
    <row r="55" spans="1:11" ht="18.75" hidden="1" x14ac:dyDescent="0.25">
      <c r="A55" s="9" t="s">
        <v>62</v>
      </c>
      <c r="B55" s="9" t="s">
        <v>32</v>
      </c>
      <c r="C55" s="11">
        <v>253274.51</v>
      </c>
      <c r="D55" s="11">
        <v>4010</v>
      </c>
      <c r="E55" s="12">
        <f t="shared" si="0"/>
        <v>253.27451000000002</v>
      </c>
      <c r="F55" s="12"/>
      <c r="G55" s="12">
        <v>253.3</v>
      </c>
      <c r="H55" s="13">
        <v>44561</v>
      </c>
      <c r="I55" s="17" t="s">
        <v>91</v>
      </c>
      <c r="J55" s="16" t="s">
        <v>102</v>
      </c>
      <c r="K55" s="56">
        <f t="shared" si="1"/>
        <v>-2.5489999999990687E-2</v>
      </c>
    </row>
    <row r="56" spans="1:11" ht="18.75" hidden="1" x14ac:dyDescent="0.25">
      <c r="A56" s="9" t="s">
        <v>64</v>
      </c>
      <c r="B56" s="9" t="s">
        <v>32</v>
      </c>
      <c r="C56" s="11">
        <v>239840</v>
      </c>
      <c r="D56" s="11">
        <v>4010</v>
      </c>
      <c r="E56" s="12">
        <f t="shared" si="0"/>
        <v>239.84</v>
      </c>
      <c r="F56" s="12"/>
      <c r="G56" s="12">
        <v>239.8</v>
      </c>
      <c r="H56" s="13">
        <v>44561</v>
      </c>
      <c r="I56" s="17" t="s">
        <v>91</v>
      </c>
      <c r="J56" s="16" t="s">
        <v>102</v>
      </c>
      <c r="K56" s="56">
        <f t="shared" si="1"/>
        <v>3.9999999999992042E-2</v>
      </c>
    </row>
    <row r="57" spans="1:11" ht="37.5" hidden="1" x14ac:dyDescent="0.25">
      <c r="A57" s="9" t="s">
        <v>65</v>
      </c>
      <c r="B57" s="9" t="s">
        <v>5</v>
      </c>
      <c r="C57" s="11">
        <f>SUM(C6:C56)</f>
        <v>678563140.62</v>
      </c>
      <c r="D57" s="11"/>
      <c r="E57" s="12">
        <f>SUM(E6:E56)</f>
        <v>678563.14062000019</v>
      </c>
      <c r="F57" s="12">
        <f>SUM(F6:F56)</f>
        <v>110263.89999999997</v>
      </c>
      <c r="G57" s="12">
        <f>SUM(G6:G56)</f>
        <v>568298.90000000026</v>
      </c>
      <c r="H57" s="13"/>
      <c r="I57" s="10"/>
      <c r="J57" s="10">
        <v>783470742.40999997</v>
      </c>
      <c r="K57" s="56">
        <f>SUM(K6:K56)</f>
        <v>0.34062000002061765</v>
      </c>
    </row>
    <row r="58" spans="1:11" ht="18.75" hidden="1" x14ac:dyDescent="0.25">
      <c r="C58" s="11">
        <v>678563140.63</v>
      </c>
      <c r="E58" s="18">
        <f>+C57/1000</f>
        <v>678563.14061999996</v>
      </c>
      <c r="F58" s="19">
        <f>+E58-F57-G57</f>
        <v>0.34061999979894608</v>
      </c>
      <c r="H58" s="14"/>
    </row>
    <row r="59" spans="1:11" hidden="1" x14ac:dyDescent="0.25">
      <c r="C59" s="22">
        <f>+C58-C57</f>
        <v>9.9999904632568359E-3</v>
      </c>
      <c r="E59" s="19">
        <f>+E58-E57</f>
        <v>0</v>
      </c>
      <c r="H59" s="14"/>
    </row>
    <row r="60" spans="1:11" x14ac:dyDescent="0.25">
      <c r="H60" s="14"/>
    </row>
    <row r="61" spans="1:11" x14ac:dyDescent="0.25">
      <c r="H61" s="14"/>
    </row>
    <row r="62" spans="1:11" x14ac:dyDescent="0.25">
      <c r="H62" s="14"/>
    </row>
    <row r="63" spans="1:11" x14ac:dyDescent="0.25">
      <c r="H63" s="14"/>
    </row>
    <row r="64" spans="1:11" x14ac:dyDescent="0.25">
      <c r="H64" s="14"/>
    </row>
    <row r="65" spans="8:8" x14ac:dyDescent="0.25">
      <c r="H65" s="14"/>
    </row>
    <row r="66" spans="8:8" x14ac:dyDescent="0.25">
      <c r="H66" s="14"/>
    </row>
    <row r="67" spans="8:8" x14ac:dyDescent="0.25">
      <c r="H67" s="14"/>
    </row>
    <row r="68" spans="8:8" x14ac:dyDescent="0.25">
      <c r="H68" s="14"/>
    </row>
    <row r="69" spans="8:8" x14ac:dyDescent="0.25">
      <c r="H69" s="14"/>
    </row>
    <row r="70" spans="8:8" x14ac:dyDescent="0.25">
      <c r="H70" s="14"/>
    </row>
    <row r="71" spans="8:8" x14ac:dyDescent="0.25">
      <c r="H71" s="14"/>
    </row>
    <row r="72" spans="8:8" x14ac:dyDescent="0.25">
      <c r="H72" s="14"/>
    </row>
    <row r="73" spans="8:8" x14ac:dyDescent="0.25">
      <c r="H73" s="14"/>
    </row>
    <row r="74" spans="8:8" x14ac:dyDescent="0.25">
      <c r="H74" s="14"/>
    </row>
    <row r="75" spans="8:8" x14ac:dyDescent="0.25">
      <c r="H75" s="14"/>
    </row>
    <row r="76" spans="8:8" x14ac:dyDescent="0.25">
      <c r="H76" s="14"/>
    </row>
    <row r="77" spans="8:8" x14ac:dyDescent="0.25">
      <c r="H77" s="14"/>
    </row>
    <row r="78" spans="8:8" x14ac:dyDescent="0.25">
      <c r="H78" s="14"/>
    </row>
    <row r="79" spans="8:8" x14ac:dyDescent="0.25">
      <c r="H79" s="14"/>
    </row>
    <row r="80" spans="8:8" x14ac:dyDescent="0.25">
      <c r="H80" s="14"/>
    </row>
    <row r="81" spans="8:8" x14ac:dyDescent="0.25">
      <c r="H81" s="14"/>
    </row>
    <row r="82" spans="8:8" x14ac:dyDescent="0.25">
      <c r="H82" s="14"/>
    </row>
    <row r="83" spans="8:8" x14ac:dyDescent="0.25">
      <c r="H83" s="14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88" spans="8:8" x14ac:dyDescent="0.25">
      <c r="H88" s="14"/>
    </row>
    <row r="89" spans="8:8" x14ac:dyDescent="0.25">
      <c r="H89" s="14"/>
    </row>
    <row r="90" spans="8:8" x14ac:dyDescent="0.25">
      <c r="H90" s="14"/>
    </row>
    <row r="91" spans="8:8" x14ac:dyDescent="0.25">
      <c r="H91" s="14"/>
    </row>
    <row r="92" spans="8:8" x14ac:dyDescent="0.25">
      <c r="H92" s="14"/>
    </row>
    <row r="93" spans="8:8" x14ac:dyDescent="0.25">
      <c r="H93" s="14"/>
    </row>
    <row r="94" spans="8:8" x14ac:dyDescent="0.25">
      <c r="H94" s="14"/>
    </row>
    <row r="95" spans="8:8" x14ac:dyDescent="0.25">
      <c r="H95" s="14"/>
    </row>
    <row r="96" spans="8:8" x14ac:dyDescent="0.25">
      <c r="H96" s="14"/>
    </row>
    <row r="97" spans="8:8" x14ac:dyDescent="0.25">
      <c r="H97" s="14"/>
    </row>
    <row r="98" spans="8:8" x14ac:dyDescent="0.25">
      <c r="H98" s="14"/>
    </row>
    <row r="99" spans="8:8" x14ac:dyDescent="0.25">
      <c r="H99" s="14"/>
    </row>
    <row r="100" spans="8:8" x14ac:dyDescent="0.25">
      <c r="H100" s="14"/>
    </row>
    <row r="101" spans="8:8" x14ac:dyDescent="0.25">
      <c r="H101" s="14"/>
    </row>
    <row r="102" spans="8:8" x14ac:dyDescent="0.25">
      <c r="H102" s="14"/>
    </row>
    <row r="103" spans="8:8" x14ac:dyDescent="0.25">
      <c r="H103" s="14"/>
    </row>
    <row r="104" spans="8:8" x14ac:dyDescent="0.25">
      <c r="H104" s="14"/>
    </row>
    <row r="105" spans="8:8" x14ac:dyDescent="0.25">
      <c r="H105" s="14"/>
    </row>
    <row r="106" spans="8:8" x14ac:dyDescent="0.25">
      <c r="H106" s="14"/>
    </row>
    <row r="107" spans="8:8" x14ac:dyDescent="0.25">
      <c r="H107" s="14"/>
    </row>
    <row r="108" spans="8:8" x14ac:dyDescent="0.25">
      <c r="H108" s="14"/>
    </row>
    <row r="109" spans="8:8" x14ac:dyDescent="0.25">
      <c r="H109" s="14"/>
    </row>
    <row r="110" spans="8:8" x14ac:dyDescent="0.25">
      <c r="H110" s="14"/>
    </row>
    <row r="111" spans="8:8" x14ac:dyDescent="0.25">
      <c r="H111" s="14"/>
    </row>
    <row r="112" spans="8:8" x14ac:dyDescent="0.25">
      <c r="H112" s="14"/>
    </row>
    <row r="113" spans="8:8" x14ac:dyDescent="0.25">
      <c r="H113" s="14"/>
    </row>
    <row r="114" spans="8:8" x14ac:dyDescent="0.25">
      <c r="H114" s="14"/>
    </row>
    <row r="115" spans="8:8" x14ac:dyDescent="0.25">
      <c r="H115" s="14"/>
    </row>
    <row r="116" spans="8:8" x14ac:dyDescent="0.25">
      <c r="H116" s="14"/>
    </row>
    <row r="117" spans="8:8" x14ac:dyDescent="0.25">
      <c r="H117" s="14"/>
    </row>
    <row r="118" spans="8:8" x14ac:dyDescent="0.25">
      <c r="H118" s="14"/>
    </row>
    <row r="119" spans="8:8" x14ac:dyDescent="0.25">
      <c r="H119" s="14"/>
    </row>
    <row r="120" spans="8:8" x14ac:dyDescent="0.25">
      <c r="H120" s="14"/>
    </row>
    <row r="121" spans="8:8" x14ac:dyDescent="0.25">
      <c r="H121" s="14"/>
    </row>
    <row r="122" spans="8:8" x14ac:dyDescent="0.25">
      <c r="H122" s="14"/>
    </row>
    <row r="123" spans="8:8" x14ac:dyDescent="0.25">
      <c r="H123" s="14"/>
    </row>
    <row r="124" spans="8:8" x14ac:dyDescent="0.25">
      <c r="H124" s="14"/>
    </row>
    <row r="125" spans="8:8" x14ac:dyDescent="0.25">
      <c r="H125" s="14"/>
    </row>
    <row r="126" spans="8:8" x14ac:dyDescent="0.25">
      <c r="H126" s="14"/>
    </row>
    <row r="127" spans="8:8" x14ac:dyDescent="0.25">
      <c r="H127" s="14"/>
    </row>
    <row r="128" spans="8:8" x14ac:dyDescent="0.25">
      <c r="H128" s="14"/>
    </row>
    <row r="129" spans="8:8" x14ac:dyDescent="0.25">
      <c r="H129" s="14"/>
    </row>
    <row r="130" spans="8:8" x14ac:dyDescent="0.25">
      <c r="H130" s="14"/>
    </row>
    <row r="131" spans="8:8" x14ac:dyDescent="0.25">
      <c r="H131" s="14"/>
    </row>
    <row r="132" spans="8:8" x14ac:dyDescent="0.25">
      <c r="H132" s="14"/>
    </row>
    <row r="133" spans="8:8" x14ac:dyDescent="0.25">
      <c r="H133" s="14"/>
    </row>
    <row r="134" spans="8:8" x14ac:dyDescent="0.25">
      <c r="H134" s="14"/>
    </row>
    <row r="135" spans="8:8" x14ac:dyDescent="0.25">
      <c r="H135" s="14"/>
    </row>
    <row r="136" spans="8:8" x14ac:dyDescent="0.25">
      <c r="H136" s="14"/>
    </row>
    <row r="137" spans="8:8" x14ac:dyDescent="0.25">
      <c r="H137" s="14"/>
    </row>
    <row r="138" spans="8:8" x14ac:dyDescent="0.25">
      <c r="H138" s="14"/>
    </row>
    <row r="139" spans="8:8" x14ac:dyDescent="0.25">
      <c r="H139" s="14"/>
    </row>
    <row r="140" spans="8:8" x14ac:dyDescent="0.25">
      <c r="H140" s="14"/>
    </row>
    <row r="141" spans="8:8" x14ac:dyDescent="0.25">
      <c r="H141" s="14"/>
    </row>
    <row r="142" spans="8:8" x14ac:dyDescent="0.25">
      <c r="H142" s="14"/>
    </row>
    <row r="143" spans="8:8" x14ac:dyDescent="0.25">
      <c r="H143" s="14"/>
    </row>
    <row r="144" spans="8:8" x14ac:dyDescent="0.25">
      <c r="H144" s="14"/>
    </row>
    <row r="145" spans="8:8" x14ac:dyDescent="0.25">
      <c r="H145" s="14"/>
    </row>
    <row r="146" spans="8:8" x14ac:dyDescent="0.25">
      <c r="H146" s="14"/>
    </row>
    <row r="147" spans="8:8" x14ac:dyDescent="0.25">
      <c r="H147" s="14"/>
    </row>
    <row r="148" spans="8:8" x14ac:dyDescent="0.25">
      <c r="H148" s="14"/>
    </row>
    <row r="149" spans="8:8" x14ac:dyDescent="0.25">
      <c r="H149" s="14"/>
    </row>
    <row r="150" spans="8:8" x14ac:dyDescent="0.25">
      <c r="H150" s="14"/>
    </row>
    <row r="151" spans="8:8" x14ac:dyDescent="0.25">
      <c r="H151" s="14"/>
    </row>
    <row r="152" spans="8:8" x14ac:dyDescent="0.25">
      <c r="H152" s="14"/>
    </row>
    <row r="153" spans="8:8" x14ac:dyDescent="0.25">
      <c r="H153" s="14"/>
    </row>
    <row r="154" spans="8:8" x14ac:dyDescent="0.25">
      <c r="H154" s="14"/>
    </row>
    <row r="155" spans="8:8" x14ac:dyDescent="0.25">
      <c r="H155" s="14"/>
    </row>
    <row r="156" spans="8:8" x14ac:dyDescent="0.25">
      <c r="H156" s="14"/>
    </row>
    <row r="157" spans="8:8" x14ac:dyDescent="0.25">
      <c r="H157" s="14"/>
    </row>
    <row r="158" spans="8:8" x14ac:dyDescent="0.25">
      <c r="H158" s="14"/>
    </row>
    <row r="159" spans="8:8" x14ac:dyDescent="0.25">
      <c r="H159" s="14"/>
    </row>
    <row r="160" spans="8:8" x14ac:dyDescent="0.25">
      <c r="H160" s="14"/>
    </row>
    <row r="161" spans="8:8" x14ac:dyDescent="0.25">
      <c r="H161" s="14"/>
    </row>
    <row r="162" spans="8:8" x14ac:dyDescent="0.25">
      <c r="H162" s="14"/>
    </row>
    <row r="163" spans="8:8" x14ac:dyDescent="0.25">
      <c r="H163" s="14"/>
    </row>
  </sheetData>
  <autoFilter ref="A5:N59">
    <filterColumn colId="8">
      <filters>
        <filter val="42 11 000"/>
      </filters>
    </filterColumn>
  </autoFilter>
  <mergeCells count="1">
    <mergeCell ref="C4:J4"/>
  </mergeCells>
  <pageMargins left="0.17" right="0.15748031496062992" top="0.23622047244094491" bottom="0.31496062992125984" header="0.15748031496062992" footer="0.15748031496062992"/>
  <pageSetup paperSize="9" scale="9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workbookViewId="0">
      <selection activeCell="G12" sqref="G12"/>
    </sheetView>
  </sheetViews>
  <sheetFormatPr defaultRowHeight="15" x14ac:dyDescent="0.25"/>
  <cols>
    <col min="1" max="1" width="7.5703125" style="3" customWidth="1"/>
    <col min="2" max="2" width="61" style="3" customWidth="1"/>
    <col min="3" max="3" width="16.28515625" style="3" customWidth="1"/>
    <col min="4" max="9" width="25.140625" style="3" customWidth="1"/>
    <col min="10" max="10" width="28.85546875" style="3" customWidth="1"/>
    <col min="11" max="11" width="9.140625" style="4" customWidth="1"/>
    <col min="12" max="16384" width="9.140625" style="4"/>
  </cols>
  <sheetData>
    <row r="1" spans="1:10" ht="19.5" customHeight="1" x14ac:dyDescent="0.3">
      <c r="A1" s="1"/>
      <c r="B1" s="26"/>
      <c r="C1" s="26"/>
      <c r="D1" s="27"/>
      <c r="E1" s="27"/>
      <c r="F1" s="27"/>
      <c r="G1" s="27"/>
      <c r="H1" s="27"/>
      <c r="I1" s="27"/>
      <c r="J1" s="28"/>
    </row>
    <row r="2" spans="1:10" ht="15.75" customHeight="1" x14ac:dyDescent="0.3">
      <c r="A2" s="5"/>
      <c r="B2" s="29" t="s">
        <v>0</v>
      </c>
      <c r="C2" s="29"/>
      <c r="D2" s="30"/>
      <c r="E2" s="30"/>
      <c r="F2" s="30"/>
      <c r="G2" s="30"/>
      <c r="H2" s="30"/>
      <c r="I2" s="30"/>
      <c r="J2" s="28"/>
    </row>
    <row r="3" spans="1:10" ht="20.25" x14ac:dyDescent="0.3">
      <c r="A3" s="5"/>
      <c r="B3" s="30"/>
      <c r="C3" s="30"/>
      <c r="D3" s="30"/>
      <c r="E3" s="30"/>
      <c r="F3" s="30"/>
      <c r="G3" s="30"/>
      <c r="H3" s="30"/>
      <c r="I3" s="30"/>
      <c r="J3" s="28"/>
    </row>
    <row r="4" spans="1:10" ht="20.25" x14ac:dyDescent="0.25">
      <c r="A4" s="8" t="s">
        <v>1</v>
      </c>
      <c r="B4" s="31" t="s">
        <v>2</v>
      </c>
      <c r="C4" s="32"/>
      <c r="D4" s="53" t="s">
        <v>3</v>
      </c>
      <c r="E4" s="54"/>
      <c r="F4" s="54"/>
      <c r="G4" s="54"/>
      <c r="H4" s="54"/>
      <c r="I4" s="54"/>
      <c r="J4" s="55"/>
    </row>
    <row r="5" spans="1:10" ht="20.25" x14ac:dyDescent="0.25">
      <c r="A5" s="8" t="s">
        <v>4</v>
      </c>
      <c r="B5" s="31" t="s">
        <v>5</v>
      </c>
      <c r="C5" s="31"/>
      <c r="D5" s="31" t="s">
        <v>7</v>
      </c>
      <c r="E5" s="31"/>
      <c r="F5" s="31"/>
      <c r="G5" s="31"/>
      <c r="H5" s="31"/>
      <c r="I5" s="31"/>
      <c r="J5" s="31" t="s">
        <v>7</v>
      </c>
    </row>
    <row r="6" spans="1:10" ht="18.75" x14ac:dyDescent="0.25">
      <c r="A6" s="9" t="s">
        <v>8</v>
      </c>
      <c r="B6" s="33" t="s">
        <v>32</v>
      </c>
      <c r="C6" s="33" t="s">
        <v>117</v>
      </c>
      <c r="D6" s="34">
        <v>2598948.41</v>
      </c>
      <c r="E6" s="35">
        <f>+D6/1000</f>
        <v>2598.94841</v>
      </c>
      <c r="F6" s="49">
        <f>2598.9</f>
        <v>2598.9</v>
      </c>
      <c r="G6" s="35"/>
      <c r="H6" s="36">
        <v>44561</v>
      </c>
      <c r="I6" s="37" t="s">
        <v>91</v>
      </c>
      <c r="J6" s="38" t="s">
        <v>124</v>
      </c>
    </row>
    <row r="7" spans="1:10" ht="37.5" x14ac:dyDescent="0.25">
      <c r="A7" s="9" t="s">
        <v>8</v>
      </c>
      <c r="B7" s="33" t="s">
        <v>34</v>
      </c>
      <c r="C7" s="33" t="s">
        <v>120</v>
      </c>
      <c r="D7" s="34">
        <v>323747067</v>
      </c>
      <c r="E7" s="35">
        <f t="shared" ref="E7:E14" si="0">+D7/1000</f>
        <v>323747.06699999998</v>
      </c>
      <c r="F7" s="35"/>
      <c r="G7" s="49">
        <v>323747.09999999998</v>
      </c>
      <c r="H7" s="36">
        <v>44561</v>
      </c>
      <c r="I7" s="39" t="s">
        <v>121</v>
      </c>
      <c r="J7" s="40" t="s">
        <v>122</v>
      </c>
    </row>
    <row r="8" spans="1:10" ht="18.75" x14ac:dyDescent="0.25">
      <c r="A8" s="9" t="s">
        <v>8</v>
      </c>
      <c r="B8" s="33" t="s">
        <v>43</v>
      </c>
      <c r="C8" s="33" t="s">
        <v>117</v>
      </c>
      <c r="D8" s="34">
        <v>220665</v>
      </c>
      <c r="E8" s="35">
        <f t="shared" si="0"/>
        <v>220.66499999999999</v>
      </c>
      <c r="F8" s="49">
        <v>220.7</v>
      </c>
      <c r="G8" s="35"/>
      <c r="H8" s="36">
        <v>44561</v>
      </c>
      <c r="I8" s="39" t="s">
        <v>74</v>
      </c>
      <c r="J8" s="38" t="s">
        <v>123</v>
      </c>
    </row>
    <row r="9" spans="1:10" ht="18.75" x14ac:dyDescent="0.25">
      <c r="A9" s="9" t="s">
        <v>8</v>
      </c>
      <c r="B9" s="33" t="s">
        <v>46</v>
      </c>
      <c r="C9" s="33" t="s">
        <v>117</v>
      </c>
      <c r="D9" s="34">
        <v>18750</v>
      </c>
      <c r="E9" s="35">
        <f t="shared" si="0"/>
        <v>18.75</v>
      </c>
      <c r="F9" s="49">
        <v>18.8</v>
      </c>
      <c r="G9" s="35"/>
      <c r="H9" s="36">
        <v>44561</v>
      </c>
      <c r="I9" s="39" t="s">
        <v>74</v>
      </c>
      <c r="J9" s="40" t="s">
        <v>116</v>
      </c>
    </row>
    <row r="10" spans="1:10" ht="18.75" x14ac:dyDescent="0.25">
      <c r="A10" s="9" t="s">
        <v>8</v>
      </c>
      <c r="B10" s="33" t="s">
        <v>53</v>
      </c>
      <c r="C10" s="33" t="s">
        <v>115</v>
      </c>
      <c r="D10" s="34">
        <v>63750</v>
      </c>
      <c r="E10" s="35">
        <f t="shared" si="0"/>
        <v>63.75</v>
      </c>
      <c r="F10" s="35"/>
      <c r="G10" s="49">
        <v>63.8</v>
      </c>
      <c r="H10" s="36">
        <v>44561</v>
      </c>
      <c r="I10" s="39" t="s">
        <v>74</v>
      </c>
      <c r="J10" s="40" t="s">
        <v>93</v>
      </c>
    </row>
    <row r="11" spans="1:10" ht="37.5" x14ac:dyDescent="0.25">
      <c r="A11" s="9" t="s">
        <v>56</v>
      </c>
      <c r="B11" s="33" t="s">
        <v>40</v>
      </c>
      <c r="C11" s="33" t="s">
        <v>115</v>
      </c>
      <c r="D11" s="34">
        <v>60000000</v>
      </c>
      <c r="E11" s="35">
        <f t="shared" si="0"/>
        <v>60000</v>
      </c>
      <c r="F11" s="35"/>
      <c r="G11" s="49">
        <v>60000</v>
      </c>
      <c r="H11" s="36">
        <v>44561</v>
      </c>
      <c r="I11" s="39" t="s">
        <v>118</v>
      </c>
      <c r="J11" s="42" t="s">
        <v>119</v>
      </c>
    </row>
    <row r="12" spans="1:10" ht="37.5" x14ac:dyDescent="0.25">
      <c r="A12" s="9" t="s">
        <v>56</v>
      </c>
      <c r="B12" s="33" t="s">
        <v>47</v>
      </c>
      <c r="C12" s="33" t="s">
        <v>115</v>
      </c>
      <c r="D12" s="34">
        <v>119237.4</v>
      </c>
      <c r="E12" s="35">
        <f t="shared" si="0"/>
        <v>119.23739999999999</v>
      </c>
      <c r="F12" s="35"/>
      <c r="G12" s="49">
        <v>119.2</v>
      </c>
      <c r="H12" s="36">
        <v>44561</v>
      </c>
      <c r="I12" s="37" t="s">
        <v>91</v>
      </c>
      <c r="J12" s="38" t="s">
        <v>124</v>
      </c>
    </row>
    <row r="13" spans="1:10" ht="37.5" x14ac:dyDescent="0.25">
      <c r="A13" s="9" t="s">
        <v>56</v>
      </c>
      <c r="B13" s="33" t="s">
        <v>58</v>
      </c>
      <c r="C13" s="33" t="s">
        <v>115</v>
      </c>
      <c r="D13" s="34">
        <v>350000000</v>
      </c>
      <c r="E13" s="35">
        <f t="shared" si="0"/>
        <v>350000</v>
      </c>
      <c r="F13" s="35"/>
      <c r="G13" s="49">
        <v>350000</v>
      </c>
      <c r="H13" s="36">
        <v>44561</v>
      </c>
      <c r="I13" s="43" t="s">
        <v>68</v>
      </c>
      <c r="J13" s="40" t="s">
        <v>114</v>
      </c>
    </row>
    <row r="14" spans="1:10" ht="37.5" x14ac:dyDescent="0.25">
      <c r="A14" s="9" t="s">
        <v>63</v>
      </c>
      <c r="B14" s="33" t="s">
        <v>32</v>
      </c>
      <c r="C14" s="33" t="s">
        <v>115</v>
      </c>
      <c r="D14" s="34">
        <v>1512000</v>
      </c>
      <c r="E14" s="35">
        <f t="shared" si="0"/>
        <v>1512</v>
      </c>
      <c r="F14" s="35"/>
      <c r="G14" s="49">
        <v>1512</v>
      </c>
      <c r="H14" s="36">
        <v>44561</v>
      </c>
      <c r="I14" s="37" t="s">
        <v>74</v>
      </c>
      <c r="J14" s="38" t="s">
        <v>125</v>
      </c>
    </row>
    <row r="15" spans="1:10" ht="37.5" x14ac:dyDescent="0.25">
      <c r="A15" s="9" t="s">
        <v>65</v>
      </c>
      <c r="B15" s="33" t="s">
        <v>5</v>
      </c>
      <c r="C15" s="33"/>
      <c r="D15" s="44">
        <f>SUM(D6:D14)</f>
        <v>738280417.80999994</v>
      </c>
      <c r="E15" s="44">
        <f>SUM(E6:E14)</f>
        <v>738280.41781000001</v>
      </c>
      <c r="F15" s="44">
        <f>SUM(F6:F14)</f>
        <v>2838.4</v>
      </c>
      <c r="G15" s="44">
        <f>SUM(G6:G14)</f>
        <v>735442.1</v>
      </c>
      <c r="H15" s="41"/>
      <c r="I15" s="41"/>
      <c r="J15" s="41"/>
    </row>
    <row r="16" spans="1:10" ht="20.25" x14ac:dyDescent="0.3">
      <c r="B16" s="45"/>
      <c r="C16" s="45"/>
      <c r="D16" s="46">
        <v>738280417.80999994</v>
      </c>
      <c r="E16" s="47">
        <f>+E15-F15-G15</f>
        <v>-8.2189999986439943E-2</v>
      </c>
      <c r="F16" s="45"/>
      <c r="G16" s="45"/>
      <c r="H16" s="45"/>
      <c r="I16" s="45"/>
      <c r="J16" s="45"/>
    </row>
    <row r="17" spans="2:10" x14ac:dyDescent="0.25">
      <c r="B17" s="45"/>
      <c r="C17" s="45"/>
      <c r="D17" s="45"/>
      <c r="E17" s="45">
        <f>+D16/1000</f>
        <v>738280.4178099999</v>
      </c>
      <c r="F17" s="45"/>
      <c r="G17" s="45"/>
      <c r="H17" s="45"/>
      <c r="I17" s="45"/>
      <c r="J17" s="45"/>
    </row>
    <row r="18" spans="2:10" x14ac:dyDescent="0.25">
      <c r="B18" s="45"/>
      <c r="C18" s="45"/>
      <c r="D18" s="45"/>
      <c r="E18" s="48">
        <f>+E17-E16</f>
        <v>738280.49999999988</v>
      </c>
      <c r="F18" s="45"/>
      <c r="G18" s="45"/>
      <c r="H18" s="45"/>
      <c r="I18" s="45"/>
      <c r="J18" s="45"/>
    </row>
  </sheetData>
  <autoFilter ref="A5:N18"/>
  <mergeCells count="1">
    <mergeCell ref="D4:J4"/>
  </mergeCells>
  <pageMargins left="0.17" right="0.15748031496062992" top="0.23622047244094491" bottom="0.31496062992125984" header="0.15748031496062992" footer="0.15748031496062992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Оборот. вед </vt:lpstr>
      <vt:lpstr>Оборот. вед  (2)</vt:lpstr>
      <vt:lpstr>Оборот. вед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Kamol</dc:creator>
  <cp:lastModifiedBy>Пользователь Windows</cp:lastModifiedBy>
  <dcterms:created xsi:type="dcterms:W3CDTF">2021-07-24T15:17:11Z</dcterms:created>
  <dcterms:modified xsi:type="dcterms:W3CDTF">2022-02-11T15:12:25Z</dcterms:modified>
</cp:coreProperties>
</file>