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Pictures\2\"/>
    </mc:Choice>
  </mc:AlternateContent>
  <xr:revisionPtr revIDLastSave="0" documentId="8_{0156C62E-194B-4174-A9C7-1DEB8EE7D23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Xizmat safari" sheetId="1" r:id="rId1"/>
    <sheet name="Xorijiy mehmonlar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9" i="1"/>
  <c r="J41" i="1"/>
  <c r="J42" i="1"/>
  <c r="J43" i="1"/>
  <c r="J45" i="1"/>
  <c r="J4" i="1"/>
  <c r="I51" i="1"/>
  <c r="F51" i="1"/>
  <c r="H46" i="1"/>
  <c r="J46" i="1" s="1"/>
  <c r="H45" i="1"/>
  <c r="H36" i="1"/>
  <c r="H30" i="1"/>
  <c r="G44" i="1"/>
  <c r="J44" i="1" s="1"/>
  <c r="H6" i="1" l="1"/>
  <c r="J6" i="1" l="1"/>
  <c r="H40" i="1"/>
  <c r="J40" i="1" s="1"/>
  <c r="H50" i="1"/>
  <c r="G50" i="1"/>
  <c r="H47" i="1"/>
  <c r="J47" i="1" s="1"/>
  <c r="J50" i="1" l="1"/>
  <c r="H38" i="1"/>
  <c r="G37" i="1"/>
  <c r="G48" i="1"/>
  <c r="J48" i="1" s="1"/>
  <c r="H49" i="1"/>
  <c r="J49" i="1" s="1"/>
  <c r="J38" i="1" l="1"/>
  <c r="H51" i="1"/>
  <c r="J37" i="1"/>
  <c r="J51" i="1" s="1"/>
  <c r="G51" i="1"/>
</calcChain>
</file>

<file path=xl/sharedStrings.xml><?xml version="1.0" encoding="utf-8"?>
<sst xmlns="http://schemas.openxmlformats.org/spreadsheetml/2006/main" count="216" uniqueCount="146">
  <si>
    <t>Direktor N.Bakirov</t>
  </si>
  <si>
    <t>Direktor o‘rinbosari G‘.Qurbonov</t>
  </si>
  <si>
    <t>Rais o‘rinbosari A.Mamatkarimov</t>
  </si>
  <si>
    <t>JAMI:</t>
  </si>
  <si>
    <t>Jizzax viloyati</t>
  </si>
  <si>
    <t>Andijon viloyati</t>
  </si>
  <si>
    <t>Xorazm viloyati</t>
  </si>
  <si>
    <t>Sirdaryo viloyati</t>
  </si>
  <si>
    <t>Namangan viloyati</t>
  </si>
  <si>
    <t>Samarqand viloyati</t>
  </si>
  <si>
    <t>Qoraqalpog‘iston Respublikasi</t>
  </si>
  <si>
    <t>Farg‘ona viloyati</t>
  </si>
  <si>
    <t>Surxondaryo viloyati</t>
  </si>
  <si>
    <t>Buxoro viloyati</t>
  </si>
  <si>
    <t>Italiya Davlatiga</t>
  </si>
  <si>
    <t>T/r</t>
  </si>
  <si>
    <t>Lavozimi</t>
  </si>
  <si>
    <t>Buyruq sanasi va raqami</t>
  </si>
  <si>
    <t>Sana</t>
  </si>
  <si>
    <t>Yuborilgan hudud</t>
  </si>
  <si>
    <t>Kunlik xarajat</t>
  </si>
  <si>
    <t>Mehmonxona xarajatlari</t>
  </si>
  <si>
    <t>Yo‘l xarajatlari</t>
  </si>
  <si>
    <t>Boshqa xarajatlar</t>
  </si>
  <si>
    <t>Jami xarajatlar</t>
  </si>
  <si>
    <t>(so‘mda)</t>
  </si>
  <si>
    <t>Andijon, Farg‘ona va Namangan viloyatlari</t>
  </si>
  <si>
    <t>01.02.2024 yildagi 11-xs-sonli</t>
  </si>
  <si>
    <t>13.02.2024 yildagi 18-xs-sonli</t>
  </si>
  <si>
    <t>26.02.2024 yildagi 21-xs-sonli</t>
  </si>
  <si>
    <t>16.01.2024 yildagi 8-xs-sonli</t>
  </si>
  <si>
    <t>06.03.2024 yildagi 28-xs-sonli</t>
  </si>
  <si>
    <t>06.03.2024 yildagi 31-xs-sonli</t>
  </si>
  <si>
    <t>21.04.2024 yildagi 53-xs-sonli</t>
  </si>
  <si>
    <t>15.01.2024 yildagi 7-xs-sonli</t>
  </si>
  <si>
    <t>19.03.2024 yildagi 34-xs-sonli</t>
  </si>
  <si>
    <t>19.02.2024 yildagi 20-xs-sonli</t>
  </si>
  <si>
    <t>05.05.2024 yildagi 2-chxs-sonli</t>
  </si>
  <si>
    <t>11.03.2024 yildagi 32-xs-sonli</t>
  </si>
  <si>
    <t>01.03.2024 yildagi 25-xs-sonli</t>
  </si>
  <si>
    <t>09.02.2024 yildagi 15-xs-sonli</t>
  </si>
  <si>
    <t>04.06.2024 yildagi 71-xs-sonli</t>
  </si>
  <si>
    <t>17.05.2024 yildagi 62-xs-sonli</t>
  </si>
  <si>
    <t>01.02.2024 yildan 02.02.2024 yilgacha</t>
  </si>
  <si>
    <t>13.02.2024 yildan 16.02.2024 yilgacha</t>
  </si>
  <si>
    <t>26.02.2024 yildan 01.03.2024 yilgacha</t>
  </si>
  <si>
    <t>16.01.2024 yildan 17.01.2024 yilgacha</t>
  </si>
  <si>
    <t>06.03.2024 yildan 07.03.2024 yilgacha</t>
  </si>
  <si>
    <t>07.03.2024 yildan 08.03.2024 yilgacha</t>
  </si>
  <si>
    <t>09.03.2024 yildan 11.03.2024 yilgacha</t>
  </si>
  <si>
    <t>17.05.2024 yildan 19.05.2024 yilgacha</t>
  </si>
  <si>
    <t>04.06.2024 yildan 05.06.2024 yilgacha</t>
  </si>
  <si>
    <t>10.02.2024 yildan 17.02.2024 yilgacha</t>
  </si>
  <si>
    <t>03.03.2024 yildan 05.03.2024 yilgacha</t>
  </si>
  <si>
    <t>11.03.2024 yildan 14.03.2024 yilgacha</t>
  </si>
  <si>
    <t>05.05.2024 yildan 15.05.2024 yilgacha</t>
  </si>
  <si>
    <t>19.02.2024 yildan 23.02.2024 yilgacha</t>
  </si>
  <si>
    <t>19.03.2024 yildan 21.03.2024 yilgacha</t>
  </si>
  <si>
    <t>16.01.2024 yildan 18.01.2024 yilgacha</t>
  </si>
  <si>
    <t>21.04.2024 yildan 28.04.2024 yilgacha</t>
  </si>
  <si>
    <t>Меҳмонларга қилинган харажатлар</t>
  </si>
  <si>
    <t>Tashrif buyurgan mehmonlar davlati</t>
  </si>
  <si>
    <t>Dastur nomi</t>
  </si>
  <si>
    <t>Mehmonlar soni</t>
  </si>
  <si>
    <t>Transport xarajatlari</t>
  </si>
  <si>
    <t>Ovqatlanish xarajatlari</t>
  </si>
  <si>
    <t>Sovg‘alar</t>
  </si>
  <si>
    <t>boshqa xarjatlar</t>
  </si>
  <si>
    <t>Jami</t>
  </si>
  <si>
    <t>XAMMASI</t>
  </si>
  <si>
    <t>06.04.2024 yildagi 43-xs-sonli</t>
  </si>
  <si>
    <t>06.04.2024 yildan 09.04.2024 yilgacha</t>
  </si>
  <si>
    <t>09.07.2024 yildagi 81-xs-sonli</t>
  </si>
  <si>
    <t>09.07.2024 yildan 12.07.2024 yilgacha</t>
  </si>
  <si>
    <t>Andijon, Farg‘ona  viloyatlari</t>
  </si>
  <si>
    <t>19.06.2024 yildagi 77-xs-sonli</t>
  </si>
  <si>
    <t>19.06.2024 yildan 26.06.2024 yilgacha</t>
  </si>
  <si>
    <t>Sirdaryo va Samarqand viloyatlari</t>
  </si>
  <si>
    <t>05.07.2024 yildagi 79-xs-sonli</t>
  </si>
  <si>
    <t>05.07.2024 yildan 07.07.2024 yilgacha</t>
  </si>
  <si>
    <t>25.07.2024 yildagi 86-xs-sonli</t>
  </si>
  <si>
    <t>26.07.2024 yildan 27.07.2024 yilgacha</t>
  </si>
  <si>
    <t>Farg‘ona va Namangan viloyatlari</t>
  </si>
  <si>
    <t>15.07.2024 yildagi 83-xs-sonli</t>
  </si>
  <si>
    <t>15.07.2024 yildan 18.07.2024 yilgacha</t>
  </si>
  <si>
    <t>Xorazm viloyati va Qoraqalpog‘iston Respublikasi</t>
  </si>
  <si>
    <t>29.05.2024 yildagi 66-xs-sonli</t>
  </si>
  <si>
    <t>29.05.2024 yildan 01.06.2024 yilgacha</t>
  </si>
  <si>
    <t>21.05.2024 yildagi 64-xs-sonli</t>
  </si>
  <si>
    <t>21.05.2024 yildan 22.05.2024 yilgacha</t>
  </si>
  <si>
    <t>Sirdaryo va Jizzax viloyatlari</t>
  </si>
  <si>
    <t>29.07.2024 yildagi 90-xs-sonli</t>
  </si>
  <si>
    <t>29.07.2024 yildan 30.07.2024 yilgacha</t>
  </si>
  <si>
    <t>27.08.2024 yildagi 105-xs-sonli</t>
  </si>
  <si>
    <t>27.08.2024 yildan 30.07.2024 yilgacha</t>
  </si>
  <si>
    <t>14.08.2024 yildagi 100-xs-sonli</t>
  </si>
  <si>
    <t>14.08.2024 yildan 14.08.2024 yilgacha</t>
  </si>
  <si>
    <t>15.08.2024 yildagi 103-xs-sonli</t>
  </si>
  <si>
    <t>06.08.2024 yildan 07.08.2024 yilgacha</t>
  </si>
  <si>
    <t>05.08.2024 yildagi 97-xs-sonli</t>
  </si>
  <si>
    <t>15.08.2024 yildan 17.08.2024 yilgacha</t>
  </si>
  <si>
    <t>02.08.2024 yildagi 94-xs-sonli</t>
  </si>
  <si>
    <t>02.08.2024 yildan 03.08.2024 yilgacha</t>
  </si>
  <si>
    <t>Buxoro va Qashqadaryo viloyatlari</t>
  </si>
  <si>
    <t>31.07.2024 yildagi 91-xs-sonli</t>
  </si>
  <si>
    <t>31.07.2024 yildan 01.08.2024 yilgacha</t>
  </si>
  <si>
    <t>Navoiy viloyati</t>
  </si>
  <si>
    <t>04.07.2024 yildagi 82-xs-sonli</t>
  </si>
  <si>
    <t>11.07.2024 yildan 17.07.2024 yilgacha</t>
  </si>
  <si>
    <t>13.08.2024 yildagi 99-xs-sonli</t>
  </si>
  <si>
    <t>13.08.2024 yildan 21.08.2024 yilgacha</t>
  </si>
  <si>
    <t>07.08.2024 yildagi 98-xs-sonli</t>
  </si>
  <si>
    <t>07.08.2024 yildan 11.08.2024 yilgacha</t>
  </si>
  <si>
    <t>Surxondaryo va Qashqadaryo viloyatlari</t>
  </si>
  <si>
    <t>Direktor birinchi o‘rinbosari G‘.Qarshiboyev</t>
  </si>
  <si>
    <t>23.09.2024 yildagi 113-xs-sonli</t>
  </si>
  <si>
    <t>24.09.2024 yildan 27.09.2024 yilgacha</t>
  </si>
  <si>
    <t>Agentlikka 2024-yilda xorijiy mehmonlar tashrif buyurmadi.</t>
  </si>
  <si>
    <t>O‘rmon xo‘jaligi agentligida 2024-yilda xorijdan tashrif buyurgan mehmonlarni kutib olish xarajatlari to‘g‘risida ma‘lumot</t>
  </si>
  <si>
    <t>O‘rmon xo‘jaligi agentligining 31.12.2024 yil  holatiga mansabdor shaxslarning xizmat safarlari va xorijdan tashrif buyurgan mehmonlarni kutib olish xarajatlari to‘g‘risida MAʼLUMOT</t>
  </si>
  <si>
    <t>18.10.2024 yildagi 128-xs-sonli</t>
  </si>
  <si>
    <t>18.10.2024 yildan 25.10.2024 yilgacha</t>
  </si>
  <si>
    <t xml:space="preserve"> Qashqadaryo va Navoiy viloyatlari</t>
  </si>
  <si>
    <t>16.10.2024 yildagi 127-xs-sonli</t>
  </si>
  <si>
    <t>16.10.2024 yildan 17.10.2024 yilgacha</t>
  </si>
  <si>
    <t>09.10.2024 yildagi 123-xs-sonli</t>
  </si>
  <si>
    <t>09.10.2024 yildan 11.10.2024 yilgacha</t>
  </si>
  <si>
    <t>Qashqadaryo viloyati</t>
  </si>
  <si>
    <t>30.10.2024 yildagi 135-xs-sonli</t>
  </si>
  <si>
    <t>30.10.2024 yildan 04.11.2024 yilgacha</t>
  </si>
  <si>
    <t>Navoiy va Buxoro viloyatlari</t>
  </si>
  <si>
    <t>04.11.2024 yildagi 137-xs-sonli</t>
  </si>
  <si>
    <t>04.11.2024 yildan 07.11.2024 yilgacha</t>
  </si>
  <si>
    <t>23.12.2024 yildagi 150-xs-sonli</t>
  </si>
  <si>
    <t>23.12.2024 yildan 24.12.2024 yilgacha</t>
  </si>
  <si>
    <t>25.12.2024 yildagi 152-xs-sonli</t>
  </si>
  <si>
    <t>25.12.2024 yildan 27.12.2024 yilgacha</t>
  </si>
  <si>
    <t>Direktor E.Muxitdinov</t>
  </si>
  <si>
    <t>25.12.2024 yildagi 153-xs-sonli</t>
  </si>
  <si>
    <t>25.12.2024 yildan 26.12.2024 yilgacha</t>
  </si>
  <si>
    <t>23.12.2024 yildagi 151-xs-sonli</t>
  </si>
  <si>
    <t>23.12.2024 yildan 25.12.2024 yilgacha</t>
  </si>
  <si>
    <t>15.11.2024 yildagi 142-xs-sonli</t>
  </si>
  <si>
    <t>16.11.2024 yildan 20.11.2024 yilgacha</t>
  </si>
  <si>
    <t>22.11.2024 yildagi 146-xs-sonli</t>
  </si>
  <si>
    <t>23.11.2024 yildan 29.11.2024 yilgacha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</si>
</sst>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u/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3" fillId="0" borderId="0" xfId="0" applyFont="1" applyAlignment="1">
      <alignment wrapText="1"/>
    </xf>
    <xf numFmtId="3" fontId="3" fillId="0" borderId="0" xfId="0" applyNumberFormat="1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2" fillId="0" borderId="0" xfId="0" applyNumberFormat="1" applyFont="1"/>
    <xf numFmtId="3" fontId="4" fillId="0" borderId="0" xfId="0" applyNumberFormat="1" applyFont="1"/>
    <xf numFmtId="0" fontId="1" fillId="0" borderId="0" xfId="0" applyFont="1" applyAlignment="1">
      <alignment horizontal="right" vertical="center" wrapText="1"/>
    </xf>
    <xf numFmtId="0" fontId="4" fillId="0" borderId="0" xfId="0" applyFont="1"/>
    <xf numFmtId="3" fontId="1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3" fontId="8" fillId="0" borderId="5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1"/>
  <sheetViews>
    <sheetView tabSelected="1" zoomScale="115" zoomScaleNormal="115" workbookViewId="0">
      <pane ySplit="3" topLeftCell="A4" activePane="bottomLeft" state="frozen"/>
      <selection activeCell="B1" sqref="B1"/>
      <selection pane="bottomLeft" activeCell="J51" sqref="A32:J51"/>
    </sheetView>
  </sheetViews>
  <sheetFormatPr defaultRowHeight="15" x14ac:dyDescent="0.25"/>
  <cols>
    <col min="1" max="1" width="5.42578125" style="14" customWidth="1"/>
    <col min="2" max="2" width="21.42578125" style="1" customWidth="1"/>
    <col min="3" max="3" width="17.7109375" style="1" customWidth="1"/>
    <col min="4" max="4" width="20.5703125" style="1" customWidth="1"/>
    <col min="5" max="5" width="23.85546875" style="1" customWidth="1"/>
    <col min="6" max="6" width="15.140625" style="11" customWidth="1"/>
    <col min="7" max="7" width="17.140625" style="11" customWidth="1"/>
    <col min="8" max="8" width="16.7109375" style="11" customWidth="1"/>
    <col min="9" max="9" width="14.5703125" style="11" customWidth="1"/>
    <col min="10" max="10" width="16.28515625" style="12" customWidth="1"/>
    <col min="11" max="16384" width="9.140625" style="1"/>
  </cols>
  <sheetData>
    <row r="1" spans="1:10" ht="58.5" customHeight="1" x14ac:dyDescent="0.25">
      <c r="A1" s="23" t="s">
        <v>119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ht="25.5" customHeight="1" x14ac:dyDescent="0.25">
      <c r="A2" s="13"/>
      <c r="B2" s="2"/>
      <c r="C2" s="2"/>
      <c r="D2" s="2"/>
      <c r="E2" s="2"/>
      <c r="F2" s="3"/>
      <c r="G2" s="3"/>
      <c r="H2" s="3"/>
      <c r="I2" s="27" t="s">
        <v>25</v>
      </c>
      <c r="J2" s="27"/>
    </row>
    <row r="3" spans="1:10" ht="42.75" customHeight="1" x14ac:dyDescent="0.25">
      <c r="A3" s="4" t="s">
        <v>15</v>
      </c>
      <c r="B3" s="4" t="s">
        <v>16</v>
      </c>
      <c r="C3" s="4" t="s">
        <v>17</v>
      </c>
      <c r="D3" s="4" t="s">
        <v>18</v>
      </c>
      <c r="E3" s="4" t="s">
        <v>19</v>
      </c>
      <c r="F3" s="5" t="s">
        <v>20</v>
      </c>
      <c r="G3" s="5" t="s">
        <v>21</v>
      </c>
      <c r="H3" s="5" t="s">
        <v>22</v>
      </c>
      <c r="I3" s="5" t="s">
        <v>23</v>
      </c>
      <c r="J3" s="5" t="s">
        <v>24</v>
      </c>
    </row>
    <row r="4" spans="1:10" ht="41.25" customHeight="1" x14ac:dyDescent="0.25">
      <c r="A4" s="4">
        <v>1</v>
      </c>
      <c r="B4" s="8" t="s">
        <v>0</v>
      </c>
      <c r="C4" s="8" t="s">
        <v>27</v>
      </c>
      <c r="D4" s="6" t="s">
        <v>43</v>
      </c>
      <c r="E4" s="17" t="s">
        <v>4</v>
      </c>
      <c r="F4" s="7">
        <v>34000</v>
      </c>
      <c r="G4" s="7"/>
      <c r="H4" s="7"/>
      <c r="I4" s="7"/>
      <c r="J4" s="15">
        <f>+I4+H4+G4+F4</f>
        <v>34000</v>
      </c>
    </row>
    <row r="5" spans="1:10" ht="41.25" customHeight="1" x14ac:dyDescent="0.25">
      <c r="A5" s="4">
        <v>2</v>
      </c>
      <c r="B5" s="8" t="s">
        <v>0</v>
      </c>
      <c r="C5" s="8" t="s">
        <v>28</v>
      </c>
      <c r="D5" s="6" t="s">
        <v>44</v>
      </c>
      <c r="E5" s="17" t="s">
        <v>5</v>
      </c>
      <c r="F5" s="7">
        <v>136000</v>
      </c>
      <c r="G5" s="7">
        <v>204000</v>
      </c>
      <c r="H5" s="7"/>
      <c r="I5" s="7"/>
      <c r="J5" s="15">
        <f t="shared" ref="J5:J50" si="0">+I5+H5+G5+F5</f>
        <v>340000</v>
      </c>
    </row>
    <row r="6" spans="1:10" ht="41.25" customHeight="1" x14ac:dyDescent="0.25">
      <c r="A6" s="4">
        <v>3</v>
      </c>
      <c r="B6" s="8" t="s">
        <v>0</v>
      </c>
      <c r="C6" s="8" t="s">
        <v>29</v>
      </c>
      <c r="D6" s="6" t="s">
        <v>45</v>
      </c>
      <c r="E6" s="17" t="s">
        <v>6</v>
      </c>
      <c r="F6" s="7">
        <v>136000</v>
      </c>
      <c r="G6" s="7">
        <v>272000</v>
      </c>
      <c r="H6" s="7">
        <f>1045270+358768</f>
        <v>1404038</v>
      </c>
      <c r="I6" s="7"/>
      <c r="J6" s="15">
        <f t="shared" si="0"/>
        <v>1812038</v>
      </c>
    </row>
    <row r="7" spans="1:10" ht="41.25" customHeight="1" x14ac:dyDescent="0.25">
      <c r="A7" s="4">
        <v>4</v>
      </c>
      <c r="B7" s="8" t="s">
        <v>0</v>
      </c>
      <c r="C7" s="8" t="s">
        <v>30</v>
      </c>
      <c r="D7" s="6" t="s">
        <v>46</v>
      </c>
      <c r="E7" s="17" t="s">
        <v>7</v>
      </c>
      <c r="F7" s="7">
        <v>34000</v>
      </c>
      <c r="G7" s="7"/>
      <c r="H7" s="7"/>
      <c r="I7" s="7"/>
      <c r="J7" s="15">
        <f t="shared" si="0"/>
        <v>34000</v>
      </c>
    </row>
    <row r="8" spans="1:10" ht="41.25" customHeight="1" x14ac:dyDescent="0.25">
      <c r="A8" s="4">
        <v>5</v>
      </c>
      <c r="B8" s="8" t="s">
        <v>0</v>
      </c>
      <c r="C8" s="8" t="s">
        <v>31</v>
      </c>
      <c r="D8" s="6" t="s">
        <v>47</v>
      </c>
      <c r="E8" s="17" t="s">
        <v>7</v>
      </c>
      <c r="F8" s="7">
        <v>34000</v>
      </c>
      <c r="G8" s="7"/>
      <c r="H8" s="7"/>
      <c r="I8" s="7"/>
      <c r="J8" s="15">
        <f t="shared" si="0"/>
        <v>34000</v>
      </c>
    </row>
    <row r="9" spans="1:10" ht="41.25" customHeight="1" x14ac:dyDescent="0.25">
      <c r="A9" s="4">
        <v>6</v>
      </c>
      <c r="B9" s="8" t="s">
        <v>0</v>
      </c>
      <c r="C9" s="8" t="s">
        <v>32</v>
      </c>
      <c r="D9" s="6" t="s">
        <v>48</v>
      </c>
      <c r="E9" s="10" t="s">
        <v>8</v>
      </c>
      <c r="F9" s="7">
        <v>68000</v>
      </c>
      <c r="G9" s="7">
        <v>68000</v>
      </c>
      <c r="H9" s="7"/>
      <c r="I9" s="7"/>
      <c r="J9" s="15">
        <f t="shared" si="0"/>
        <v>136000</v>
      </c>
    </row>
    <row r="10" spans="1:10" ht="41.25" customHeight="1" x14ac:dyDescent="0.25">
      <c r="A10" s="4">
        <v>7</v>
      </c>
      <c r="B10" s="8" t="s">
        <v>0</v>
      </c>
      <c r="C10" s="8" t="s">
        <v>32</v>
      </c>
      <c r="D10" s="6" t="s">
        <v>49</v>
      </c>
      <c r="E10" s="17" t="s">
        <v>7</v>
      </c>
      <c r="F10" s="7">
        <v>68000</v>
      </c>
      <c r="G10" s="7">
        <v>68000</v>
      </c>
      <c r="H10" s="7"/>
      <c r="I10" s="7"/>
      <c r="J10" s="15">
        <f t="shared" si="0"/>
        <v>136000</v>
      </c>
    </row>
    <row r="11" spans="1:10" ht="41.25" customHeight="1" x14ac:dyDescent="0.25">
      <c r="A11" s="4">
        <v>8</v>
      </c>
      <c r="B11" s="8" t="s">
        <v>0</v>
      </c>
      <c r="C11" s="8" t="s">
        <v>42</v>
      </c>
      <c r="D11" s="6" t="s">
        <v>50</v>
      </c>
      <c r="E11" s="17" t="s">
        <v>26</v>
      </c>
      <c r="F11" s="7">
        <v>102000</v>
      </c>
      <c r="G11" s="7">
        <v>136000</v>
      </c>
      <c r="H11" s="7"/>
      <c r="I11" s="7"/>
      <c r="J11" s="15">
        <f t="shared" si="0"/>
        <v>238000</v>
      </c>
    </row>
    <row r="12" spans="1:10" ht="41.25" customHeight="1" x14ac:dyDescent="0.25">
      <c r="A12" s="4">
        <v>9</v>
      </c>
      <c r="B12" s="8" t="s">
        <v>0</v>
      </c>
      <c r="C12" s="8" t="s">
        <v>41</v>
      </c>
      <c r="D12" s="6" t="s">
        <v>51</v>
      </c>
      <c r="E12" s="17" t="s">
        <v>4</v>
      </c>
      <c r="F12" s="7">
        <v>34000</v>
      </c>
      <c r="G12" s="7"/>
      <c r="H12" s="7"/>
      <c r="I12" s="7"/>
      <c r="J12" s="15">
        <f t="shared" si="0"/>
        <v>34000</v>
      </c>
    </row>
    <row r="13" spans="1:10" ht="41.25" customHeight="1" x14ac:dyDescent="0.25">
      <c r="A13" s="4">
        <v>10</v>
      </c>
      <c r="B13" s="8" t="s">
        <v>0</v>
      </c>
      <c r="C13" s="8" t="s">
        <v>70</v>
      </c>
      <c r="D13" s="6" t="s">
        <v>71</v>
      </c>
      <c r="E13" s="17" t="s">
        <v>4</v>
      </c>
      <c r="F13" s="7">
        <v>102000</v>
      </c>
      <c r="G13" s="7">
        <v>136000</v>
      </c>
      <c r="H13" s="7"/>
      <c r="I13" s="7"/>
      <c r="J13" s="15">
        <f t="shared" si="0"/>
        <v>238000</v>
      </c>
    </row>
    <row r="14" spans="1:10" ht="41.25" customHeight="1" x14ac:dyDescent="0.25">
      <c r="A14" s="4">
        <v>11</v>
      </c>
      <c r="B14" s="8" t="s">
        <v>0</v>
      </c>
      <c r="C14" s="8" t="s">
        <v>72</v>
      </c>
      <c r="D14" s="6" t="s">
        <v>73</v>
      </c>
      <c r="E14" s="17" t="s">
        <v>74</v>
      </c>
      <c r="F14" s="7">
        <v>136000</v>
      </c>
      <c r="G14" s="7">
        <v>1575000</v>
      </c>
      <c r="H14" s="7"/>
      <c r="I14" s="7"/>
      <c r="J14" s="15">
        <f t="shared" si="0"/>
        <v>1711000</v>
      </c>
    </row>
    <row r="15" spans="1:10" ht="41.25" customHeight="1" x14ac:dyDescent="0.25">
      <c r="A15" s="4">
        <v>12</v>
      </c>
      <c r="B15" s="8" t="s">
        <v>0</v>
      </c>
      <c r="C15" s="8" t="s">
        <v>75</v>
      </c>
      <c r="D15" s="6" t="s">
        <v>76</v>
      </c>
      <c r="E15" s="17" t="s">
        <v>77</v>
      </c>
      <c r="F15" s="7">
        <v>272000</v>
      </c>
      <c r="G15" s="7">
        <v>476000</v>
      </c>
      <c r="H15" s="7"/>
      <c r="I15" s="7"/>
      <c r="J15" s="15">
        <f t="shared" si="0"/>
        <v>748000</v>
      </c>
    </row>
    <row r="16" spans="1:10" ht="41.25" customHeight="1" x14ac:dyDescent="0.25">
      <c r="A16" s="4">
        <v>13</v>
      </c>
      <c r="B16" s="8" t="s">
        <v>0</v>
      </c>
      <c r="C16" s="8" t="s">
        <v>78</v>
      </c>
      <c r="D16" s="6" t="s">
        <v>79</v>
      </c>
      <c r="E16" s="17" t="s">
        <v>4</v>
      </c>
      <c r="F16" s="7">
        <v>102000</v>
      </c>
      <c r="G16" s="7">
        <v>136000</v>
      </c>
      <c r="H16" s="7"/>
      <c r="I16" s="7"/>
      <c r="J16" s="15">
        <f t="shared" si="0"/>
        <v>238000</v>
      </c>
    </row>
    <row r="17" spans="1:10" ht="41.25" customHeight="1" x14ac:dyDescent="0.25">
      <c r="A17" s="4">
        <v>14</v>
      </c>
      <c r="B17" s="8" t="s">
        <v>0</v>
      </c>
      <c r="C17" s="8" t="s">
        <v>80</v>
      </c>
      <c r="D17" s="6" t="s">
        <v>81</v>
      </c>
      <c r="E17" s="17" t="s">
        <v>82</v>
      </c>
      <c r="F17" s="7">
        <v>68000</v>
      </c>
      <c r="G17" s="7">
        <v>68000</v>
      </c>
      <c r="H17" s="7"/>
      <c r="I17" s="7"/>
      <c r="J17" s="15">
        <f t="shared" si="0"/>
        <v>136000</v>
      </c>
    </row>
    <row r="18" spans="1:10" ht="49.5" customHeight="1" x14ac:dyDescent="0.25">
      <c r="A18" s="4">
        <v>15</v>
      </c>
      <c r="B18" s="8" t="s">
        <v>0</v>
      </c>
      <c r="C18" s="8" t="s">
        <v>83</v>
      </c>
      <c r="D18" s="6" t="s">
        <v>84</v>
      </c>
      <c r="E18" s="17" t="s">
        <v>85</v>
      </c>
      <c r="F18" s="7">
        <v>136000</v>
      </c>
      <c r="G18" s="7">
        <v>204000</v>
      </c>
      <c r="H18" s="7"/>
      <c r="I18" s="7"/>
      <c r="J18" s="15">
        <f t="shared" si="0"/>
        <v>340000</v>
      </c>
    </row>
    <row r="19" spans="1:10" ht="41.25" customHeight="1" x14ac:dyDescent="0.25">
      <c r="A19" s="4">
        <v>16</v>
      </c>
      <c r="B19" s="8" t="s">
        <v>0</v>
      </c>
      <c r="C19" s="8" t="s">
        <v>86</v>
      </c>
      <c r="D19" s="6" t="s">
        <v>87</v>
      </c>
      <c r="E19" s="16" t="s">
        <v>13</v>
      </c>
      <c r="F19" s="7">
        <v>136000</v>
      </c>
      <c r="G19" s="7">
        <v>2940000</v>
      </c>
      <c r="H19" s="7">
        <v>409904</v>
      </c>
      <c r="I19" s="7"/>
      <c r="J19" s="15">
        <f t="shared" si="0"/>
        <v>3485904</v>
      </c>
    </row>
    <row r="20" spans="1:10" ht="41.25" customHeight="1" x14ac:dyDescent="0.25">
      <c r="A20" s="4">
        <v>17</v>
      </c>
      <c r="B20" s="8" t="s">
        <v>0</v>
      </c>
      <c r="C20" s="8" t="s">
        <v>88</v>
      </c>
      <c r="D20" s="6" t="s">
        <v>89</v>
      </c>
      <c r="E20" s="17" t="s">
        <v>90</v>
      </c>
      <c r="F20" s="7">
        <v>68000</v>
      </c>
      <c r="G20" s="7">
        <v>68000</v>
      </c>
      <c r="H20" s="7"/>
      <c r="I20" s="7"/>
      <c r="J20" s="15">
        <f t="shared" si="0"/>
        <v>136000</v>
      </c>
    </row>
    <row r="21" spans="1:10" ht="41.25" customHeight="1" x14ac:dyDescent="0.25">
      <c r="A21" s="4">
        <v>18</v>
      </c>
      <c r="B21" s="8" t="s">
        <v>0</v>
      </c>
      <c r="C21" s="8" t="s">
        <v>91</v>
      </c>
      <c r="D21" s="6" t="s">
        <v>92</v>
      </c>
      <c r="E21" s="17" t="s">
        <v>9</v>
      </c>
      <c r="F21" s="7">
        <v>68000</v>
      </c>
      <c r="G21" s="7">
        <v>68000</v>
      </c>
      <c r="H21" s="7"/>
      <c r="I21" s="7"/>
      <c r="J21" s="15">
        <f t="shared" si="0"/>
        <v>136000</v>
      </c>
    </row>
    <row r="22" spans="1:10" ht="41.25" customHeight="1" x14ac:dyDescent="0.25">
      <c r="A22" s="4">
        <v>19</v>
      </c>
      <c r="B22" s="8" t="s">
        <v>0</v>
      </c>
      <c r="C22" s="8" t="s">
        <v>93</v>
      </c>
      <c r="D22" s="6" t="s">
        <v>94</v>
      </c>
      <c r="E22" s="17" t="s">
        <v>6</v>
      </c>
      <c r="F22" s="7">
        <v>68000</v>
      </c>
      <c r="G22" s="7">
        <v>136000</v>
      </c>
      <c r="H22" s="7">
        <v>2406489</v>
      </c>
      <c r="I22" s="7"/>
      <c r="J22" s="15">
        <f t="shared" si="0"/>
        <v>2610489</v>
      </c>
    </row>
    <row r="23" spans="1:10" ht="41.25" customHeight="1" x14ac:dyDescent="0.25">
      <c r="A23" s="4">
        <v>20</v>
      </c>
      <c r="B23" s="8" t="s">
        <v>0</v>
      </c>
      <c r="C23" s="8" t="s">
        <v>95</v>
      </c>
      <c r="D23" s="6" t="s">
        <v>96</v>
      </c>
      <c r="E23" s="17" t="s">
        <v>4</v>
      </c>
      <c r="F23" s="7">
        <v>34000</v>
      </c>
      <c r="G23" s="7"/>
      <c r="H23" s="7"/>
      <c r="I23" s="7"/>
      <c r="J23" s="15">
        <f t="shared" si="0"/>
        <v>34000</v>
      </c>
    </row>
    <row r="24" spans="1:10" ht="41.25" customHeight="1" x14ac:dyDescent="0.25">
      <c r="A24" s="4">
        <v>21</v>
      </c>
      <c r="B24" s="8" t="s">
        <v>0</v>
      </c>
      <c r="C24" s="8" t="s">
        <v>97</v>
      </c>
      <c r="D24" s="6" t="s">
        <v>98</v>
      </c>
      <c r="E24" s="17" t="s">
        <v>12</v>
      </c>
      <c r="F24" s="7">
        <v>102000</v>
      </c>
      <c r="G24" s="7">
        <v>136000</v>
      </c>
      <c r="H24" s="7"/>
      <c r="I24" s="7"/>
      <c r="J24" s="15">
        <f t="shared" si="0"/>
        <v>238000</v>
      </c>
    </row>
    <row r="25" spans="1:10" ht="41.25" customHeight="1" x14ac:dyDescent="0.25">
      <c r="A25" s="4">
        <v>22</v>
      </c>
      <c r="B25" s="8" t="s">
        <v>0</v>
      </c>
      <c r="C25" s="8" t="s">
        <v>99</v>
      </c>
      <c r="D25" s="6" t="s">
        <v>100</v>
      </c>
      <c r="E25" s="16" t="s">
        <v>10</v>
      </c>
      <c r="F25" s="7">
        <v>68000</v>
      </c>
      <c r="G25" s="7">
        <v>500000</v>
      </c>
      <c r="H25" s="7">
        <v>1694150</v>
      </c>
      <c r="I25" s="7"/>
      <c r="J25" s="15">
        <f t="shared" si="0"/>
        <v>2262150</v>
      </c>
    </row>
    <row r="26" spans="1:10" ht="41.25" customHeight="1" x14ac:dyDescent="0.25">
      <c r="A26" s="4">
        <v>23</v>
      </c>
      <c r="B26" s="8" t="s">
        <v>0</v>
      </c>
      <c r="C26" s="8" t="s">
        <v>101</v>
      </c>
      <c r="D26" s="6" t="s">
        <v>102</v>
      </c>
      <c r="E26" s="16" t="s">
        <v>103</v>
      </c>
      <c r="F26" s="7">
        <v>68000</v>
      </c>
      <c r="G26" s="7">
        <v>490000</v>
      </c>
      <c r="H26" s="7"/>
      <c r="I26" s="7"/>
      <c r="J26" s="15">
        <f t="shared" si="0"/>
        <v>558000</v>
      </c>
    </row>
    <row r="27" spans="1:10" ht="41.25" customHeight="1" x14ac:dyDescent="0.25">
      <c r="A27" s="4">
        <v>24</v>
      </c>
      <c r="B27" s="8" t="s">
        <v>0</v>
      </c>
      <c r="C27" s="8" t="s">
        <v>104</v>
      </c>
      <c r="D27" s="6" t="s">
        <v>105</v>
      </c>
      <c r="E27" s="16" t="s">
        <v>106</v>
      </c>
      <c r="F27" s="7">
        <v>68000</v>
      </c>
      <c r="G27" s="7">
        <v>490000</v>
      </c>
      <c r="H27" s="7"/>
      <c r="I27" s="7"/>
      <c r="J27" s="15">
        <f t="shared" si="0"/>
        <v>558000</v>
      </c>
    </row>
    <row r="28" spans="1:10" ht="41.25" customHeight="1" x14ac:dyDescent="0.25">
      <c r="A28" s="4">
        <v>25</v>
      </c>
      <c r="B28" s="8" t="s">
        <v>0</v>
      </c>
      <c r="C28" s="8" t="s">
        <v>125</v>
      </c>
      <c r="D28" s="6" t="s">
        <v>126</v>
      </c>
      <c r="E28" s="16" t="s">
        <v>127</v>
      </c>
      <c r="F28" s="7">
        <v>75000</v>
      </c>
      <c r="G28" s="7">
        <v>75000</v>
      </c>
      <c r="H28" s="7"/>
      <c r="I28" s="7"/>
      <c r="J28" s="15">
        <f t="shared" si="0"/>
        <v>150000</v>
      </c>
    </row>
    <row r="29" spans="1:10" ht="41.25" customHeight="1" x14ac:dyDescent="0.25">
      <c r="A29" s="4">
        <v>26</v>
      </c>
      <c r="B29" s="8" t="s">
        <v>0</v>
      </c>
      <c r="C29" s="8" t="s">
        <v>123</v>
      </c>
      <c r="D29" s="6" t="s">
        <v>124</v>
      </c>
      <c r="E29" s="16" t="s">
        <v>8</v>
      </c>
      <c r="F29" s="7">
        <v>75000</v>
      </c>
      <c r="G29" s="7">
        <v>75000</v>
      </c>
      <c r="H29" s="7"/>
      <c r="I29" s="7"/>
      <c r="J29" s="15">
        <f t="shared" si="0"/>
        <v>150000</v>
      </c>
    </row>
    <row r="30" spans="1:10" ht="41.25" customHeight="1" x14ac:dyDescent="0.25">
      <c r="A30" s="4">
        <v>27</v>
      </c>
      <c r="B30" s="8" t="s">
        <v>0</v>
      </c>
      <c r="C30" s="8" t="s">
        <v>128</v>
      </c>
      <c r="D30" s="6" t="s">
        <v>129</v>
      </c>
      <c r="E30" s="16" t="s">
        <v>130</v>
      </c>
      <c r="F30" s="7">
        <v>150000</v>
      </c>
      <c r="G30" s="7">
        <v>225000</v>
      </c>
      <c r="H30" s="7">
        <f>338000+225825</f>
        <v>563825</v>
      </c>
      <c r="I30" s="7"/>
      <c r="J30" s="15">
        <f t="shared" si="0"/>
        <v>938825</v>
      </c>
    </row>
    <row r="31" spans="1:10" ht="41.25" customHeight="1" x14ac:dyDescent="0.25">
      <c r="A31" s="4">
        <v>28</v>
      </c>
      <c r="B31" s="8" t="s">
        <v>0</v>
      </c>
      <c r="C31" s="8" t="s">
        <v>131</v>
      </c>
      <c r="D31" s="6" t="s">
        <v>132</v>
      </c>
      <c r="E31" s="16" t="s">
        <v>10</v>
      </c>
      <c r="F31" s="7">
        <v>112500</v>
      </c>
      <c r="G31" s="7">
        <v>75000</v>
      </c>
      <c r="H31" s="7"/>
      <c r="I31" s="7"/>
      <c r="J31" s="15">
        <f t="shared" si="0"/>
        <v>187500</v>
      </c>
    </row>
    <row r="32" spans="1:10" ht="41.25" customHeight="1" x14ac:dyDescent="0.25">
      <c r="A32" s="4">
        <v>29</v>
      </c>
      <c r="B32" s="8" t="s">
        <v>137</v>
      </c>
      <c r="C32" s="8" t="s">
        <v>140</v>
      </c>
      <c r="D32" s="6" t="s">
        <v>141</v>
      </c>
      <c r="E32" s="16" t="s">
        <v>127</v>
      </c>
      <c r="F32" s="7">
        <v>75000</v>
      </c>
      <c r="G32" s="7">
        <v>700000</v>
      </c>
      <c r="H32" s="7"/>
      <c r="I32" s="7"/>
      <c r="J32" s="15">
        <f t="shared" si="0"/>
        <v>775000</v>
      </c>
    </row>
    <row r="33" spans="1:10" ht="41.25" customHeight="1" x14ac:dyDescent="0.25">
      <c r="A33" s="4">
        <v>30</v>
      </c>
      <c r="B33" s="8" t="s">
        <v>137</v>
      </c>
      <c r="C33" s="8" t="s">
        <v>138</v>
      </c>
      <c r="D33" s="6" t="s">
        <v>139</v>
      </c>
      <c r="E33" s="16" t="s">
        <v>4</v>
      </c>
      <c r="F33" s="7">
        <v>37500</v>
      </c>
      <c r="G33" s="7"/>
      <c r="H33" s="7"/>
      <c r="I33" s="7"/>
      <c r="J33" s="15">
        <f t="shared" si="0"/>
        <v>37500</v>
      </c>
    </row>
    <row r="34" spans="1:10" ht="49.5" customHeight="1" x14ac:dyDescent="0.25">
      <c r="A34" s="4">
        <v>31</v>
      </c>
      <c r="B34" s="8" t="s">
        <v>114</v>
      </c>
      <c r="C34" s="8" t="s">
        <v>115</v>
      </c>
      <c r="D34" s="6" t="s">
        <v>116</v>
      </c>
      <c r="E34" s="16" t="s">
        <v>90</v>
      </c>
      <c r="F34" s="7">
        <v>136000</v>
      </c>
      <c r="G34" s="7">
        <v>868000</v>
      </c>
      <c r="H34" s="7"/>
      <c r="I34" s="7"/>
      <c r="J34" s="15">
        <f t="shared" si="0"/>
        <v>1004000</v>
      </c>
    </row>
    <row r="35" spans="1:10" ht="49.5" customHeight="1" x14ac:dyDescent="0.25">
      <c r="A35" s="4">
        <v>32</v>
      </c>
      <c r="B35" s="8" t="s">
        <v>114</v>
      </c>
      <c r="C35" s="8" t="s">
        <v>133</v>
      </c>
      <c r="D35" s="6" t="s">
        <v>134</v>
      </c>
      <c r="E35" s="16" t="s">
        <v>4</v>
      </c>
      <c r="F35" s="7">
        <v>75000</v>
      </c>
      <c r="G35" s="7">
        <v>450000</v>
      </c>
      <c r="H35" s="7"/>
      <c r="I35" s="7"/>
      <c r="J35" s="15">
        <f t="shared" si="0"/>
        <v>525000</v>
      </c>
    </row>
    <row r="36" spans="1:10" ht="49.5" customHeight="1" x14ac:dyDescent="0.25">
      <c r="A36" s="4">
        <v>33</v>
      </c>
      <c r="B36" s="8" t="s">
        <v>114</v>
      </c>
      <c r="C36" s="8" t="s">
        <v>135</v>
      </c>
      <c r="D36" s="6" t="s">
        <v>136</v>
      </c>
      <c r="E36" s="16" t="s">
        <v>12</v>
      </c>
      <c r="F36" s="7">
        <v>75000</v>
      </c>
      <c r="G36" s="7">
        <v>800000</v>
      </c>
      <c r="H36" s="7">
        <f>1209986+940771</f>
        <v>2150757</v>
      </c>
      <c r="I36" s="7"/>
      <c r="J36" s="15">
        <f t="shared" si="0"/>
        <v>3025757</v>
      </c>
    </row>
    <row r="37" spans="1:10" ht="41.25" customHeight="1" x14ac:dyDescent="0.25">
      <c r="A37" s="4">
        <v>34</v>
      </c>
      <c r="B37" s="8" t="s">
        <v>1</v>
      </c>
      <c r="C37" s="8" t="s">
        <v>40</v>
      </c>
      <c r="D37" s="6" t="s">
        <v>52</v>
      </c>
      <c r="E37" s="17" t="s">
        <v>9</v>
      </c>
      <c r="F37" s="7">
        <v>272000</v>
      </c>
      <c r="G37" s="7">
        <f>68000+2000000+68000</f>
        <v>2136000</v>
      </c>
      <c r="H37" s="7"/>
      <c r="I37" s="7"/>
      <c r="J37" s="15">
        <f t="shared" si="0"/>
        <v>2408000</v>
      </c>
    </row>
    <row r="38" spans="1:10" ht="41.25" customHeight="1" x14ac:dyDescent="0.25">
      <c r="A38" s="4">
        <v>35</v>
      </c>
      <c r="B38" s="8" t="s">
        <v>1</v>
      </c>
      <c r="C38" s="8" t="s">
        <v>39</v>
      </c>
      <c r="D38" s="6" t="s">
        <v>53</v>
      </c>
      <c r="E38" s="16" t="s">
        <v>10</v>
      </c>
      <c r="F38" s="7">
        <v>102000</v>
      </c>
      <c r="G38" s="7"/>
      <c r="H38" s="7">
        <f>854298+947494</f>
        <v>1801792</v>
      </c>
      <c r="I38" s="7"/>
      <c r="J38" s="15">
        <f t="shared" si="0"/>
        <v>1903792</v>
      </c>
    </row>
    <row r="39" spans="1:10" ht="41.25" customHeight="1" x14ac:dyDescent="0.25">
      <c r="A39" s="4">
        <v>36</v>
      </c>
      <c r="B39" s="8" t="s">
        <v>1</v>
      </c>
      <c r="C39" s="8" t="s">
        <v>38</v>
      </c>
      <c r="D39" s="6" t="s">
        <v>54</v>
      </c>
      <c r="E39" s="17" t="s">
        <v>8</v>
      </c>
      <c r="F39" s="7">
        <v>136000</v>
      </c>
      <c r="G39" s="7">
        <v>1440000</v>
      </c>
      <c r="H39" s="7"/>
      <c r="I39" s="7"/>
      <c r="J39" s="15">
        <f t="shared" si="0"/>
        <v>1576000</v>
      </c>
    </row>
    <row r="40" spans="1:10" ht="41.25" customHeight="1" x14ac:dyDescent="0.25">
      <c r="A40" s="4">
        <v>37</v>
      </c>
      <c r="B40" s="8" t="s">
        <v>1</v>
      </c>
      <c r="C40" s="8" t="s">
        <v>37</v>
      </c>
      <c r="D40" s="6" t="s">
        <v>55</v>
      </c>
      <c r="E40" s="17" t="s">
        <v>14</v>
      </c>
      <c r="F40" s="7">
        <v>4367599.2</v>
      </c>
      <c r="G40" s="7">
        <v>7124361.1799999997</v>
      </c>
      <c r="H40" s="7">
        <f>6028361+6028361</f>
        <v>12056722</v>
      </c>
      <c r="I40" s="7"/>
      <c r="J40" s="15">
        <f t="shared" si="0"/>
        <v>23548682.379999999</v>
      </c>
    </row>
    <row r="41" spans="1:10" ht="41.25" customHeight="1" x14ac:dyDescent="0.25">
      <c r="A41" s="4">
        <v>38</v>
      </c>
      <c r="B41" s="8" t="s">
        <v>1</v>
      </c>
      <c r="C41" s="8" t="s">
        <v>107</v>
      </c>
      <c r="D41" s="6" t="s">
        <v>108</v>
      </c>
      <c r="E41" s="16" t="s">
        <v>10</v>
      </c>
      <c r="F41" s="7">
        <v>170000</v>
      </c>
      <c r="G41" s="7">
        <v>750000</v>
      </c>
      <c r="H41" s="7">
        <v>1794610</v>
      </c>
      <c r="I41" s="7"/>
      <c r="J41" s="15">
        <f t="shared" si="0"/>
        <v>2714610</v>
      </c>
    </row>
    <row r="42" spans="1:10" ht="41.25" customHeight="1" x14ac:dyDescent="0.25">
      <c r="A42" s="4">
        <v>39</v>
      </c>
      <c r="B42" s="8" t="s">
        <v>1</v>
      </c>
      <c r="C42" s="8" t="s">
        <v>111</v>
      </c>
      <c r="D42" s="6" t="s">
        <v>112</v>
      </c>
      <c r="E42" s="16" t="s">
        <v>113</v>
      </c>
      <c r="F42" s="7">
        <v>170000</v>
      </c>
      <c r="G42" s="7">
        <v>272000</v>
      </c>
      <c r="H42" s="7">
        <v>1572861</v>
      </c>
      <c r="I42" s="7"/>
      <c r="J42" s="15">
        <f t="shared" si="0"/>
        <v>2014861</v>
      </c>
    </row>
    <row r="43" spans="1:10" ht="41.25" customHeight="1" x14ac:dyDescent="0.25">
      <c r="A43" s="4">
        <v>40</v>
      </c>
      <c r="B43" s="8" t="s">
        <v>1</v>
      </c>
      <c r="C43" s="8" t="s">
        <v>109</v>
      </c>
      <c r="D43" s="6" t="s">
        <v>110</v>
      </c>
      <c r="E43" s="17" t="s">
        <v>85</v>
      </c>
      <c r="F43" s="7">
        <v>306000</v>
      </c>
      <c r="G43" s="7">
        <v>4800000</v>
      </c>
      <c r="H43" s="7">
        <v>3065134.4</v>
      </c>
      <c r="I43" s="7"/>
      <c r="J43" s="15">
        <f t="shared" si="0"/>
        <v>8171134.4000000004</v>
      </c>
    </row>
    <row r="44" spans="1:10" ht="41.25" customHeight="1" x14ac:dyDescent="0.25">
      <c r="A44" s="4">
        <v>41</v>
      </c>
      <c r="B44" s="8" t="s">
        <v>1</v>
      </c>
      <c r="C44" s="8" t="s">
        <v>120</v>
      </c>
      <c r="D44" s="6" t="s">
        <v>121</v>
      </c>
      <c r="E44" s="16" t="s">
        <v>122</v>
      </c>
      <c r="F44" s="7">
        <v>262500</v>
      </c>
      <c r="G44" s="7">
        <f>550000+150000+1680000</f>
        <v>2380000</v>
      </c>
      <c r="H44" s="7"/>
      <c r="I44" s="7"/>
      <c r="J44" s="15">
        <f t="shared" si="0"/>
        <v>2642500</v>
      </c>
    </row>
    <row r="45" spans="1:10" ht="41.25" customHeight="1" x14ac:dyDescent="0.25">
      <c r="A45" s="4">
        <v>42</v>
      </c>
      <c r="B45" s="8" t="s">
        <v>1</v>
      </c>
      <c r="C45" s="8" t="s">
        <v>142</v>
      </c>
      <c r="D45" s="6" t="s">
        <v>143</v>
      </c>
      <c r="E45" s="17" t="s">
        <v>6</v>
      </c>
      <c r="F45" s="7">
        <v>150000</v>
      </c>
      <c r="G45" s="7">
        <v>1350000</v>
      </c>
      <c r="H45" s="7">
        <f>646417+976004</f>
        <v>1622421</v>
      </c>
      <c r="I45" s="7"/>
      <c r="J45" s="15">
        <f t="shared" si="0"/>
        <v>3122421</v>
      </c>
    </row>
    <row r="46" spans="1:10" ht="41.25" customHeight="1" x14ac:dyDescent="0.25">
      <c r="A46" s="4">
        <v>43</v>
      </c>
      <c r="B46" s="8" t="s">
        <v>1</v>
      </c>
      <c r="C46" s="8" t="s">
        <v>144</v>
      </c>
      <c r="D46" s="6" t="s">
        <v>145</v>
      </c>
      <c r="E46" s="16" t="s">
        <v>10</v>
      </c>
      <c r="F46" s="7">
        <v>262500</v>
      </c>
      <c r="G46" s="7">
        <v>2100000</v>
      </c>
      <c r="H46" s="7">
        <f>827813+1138226</f>
        <v>1966039</v>
      </c>
      <c r="I46" s="7"/>
      <c r="J46" s="15">
        <f t="shared" si="0"/>
        <v>4328539</v>
      </c>
    </row>
    <row r="47" spans="1:10" ht="41.25" customHeight="1" x14ac:dyDescent="0.25">
      <c r="A47" s="4">
        <v>44</v>
      </c>
      <c r="B47" s="8" t="s">
        <v>2</v>
      </c>
      <c r="C47" s="8" t="s">
        <v>34</v>
      </c>
      <c r="D47" s="6" t="s">
        <v>58</v>
      </c>
      <c r="E47" s="17" t="s">
        <v>12</v>
      </c>
      <c r="F47" s="7">
        <v>136000</v>
      </c>
      <c r="G47" s="7">
        <v>1950000</v>
      </c>
      <c r="H47" s="7">
        <f>639807+594742</f>
        <v>1234549</v>
      </c>
      <c r="I47" s="7"/>
      <c r="J47" s="15">
        <f t="shared" si="0"/>
        <v>3320549</v>
      </c>
    </row>
    <row r="48" spans="1:10" ht="41.25" customHeight="1" x14ac:dyDescent="0.25">
      <c r="A48" s="4">
        <v>45</v>
      </c>
      <c r="B48" s="8" t="s">
        <v>2</v>
      </c>
      <c r="C48" s="8" t="s">
        <v>36</v>
      </c>
      <c r="D48" s="6" t="s">
        <v>56</v>
      </c>
      <c r="E48" s="17" t="s">
        <v>11</v>
      </c>
      <c r="F48" s="7">
        <v>170000</v>
      </c>
      <c r="G48" s="7">
        <f>700000+136000</f>
        <v>836000</v>
      </c>
      <c r="H48" s="7"/>
      <c r="I48" s="7"/>
      <c r="J48" s="15">
        <f t="shared" si="0"/>
        <v>1006000</v>
      </c>
    </row>
    <row r="49" spans="1:10" ht="41.25" customHeight="1" x14ac:dyDescent="0.25">
      <c r="A49" s="4">
        <v>46</v>
      </c>
      <c r="B49" s="8" t="s">
        <v>2</v>
      </c>
      <c r="C49" s="8" t="s">
        <v>35</v>
      </c>
      <c r="D49" s="6" t="s">
        <v>57</v>
      </c>
      <c r="E49" s="17" t="s">
        <v>6</v>
      </c>
      <c r="F49" s="7">
        <v>68000</v>
      </c>
      <c r="G49" s="7">
        <v>400000</v>
      </c>
      <c r="H49" s="7">
        <f>1058814+986314</f>
        <v>2045128</v>
      </c>
      <c r="I49" s="7"/>
      <c r="J49" s="15">
        <f t="shared" si="0"/>
        <v>2513128</v>
      </c>
    </row>
    <row r="50" spans="1:10" ht="41.25" customHeight="1" x14ac:dyDescent="0.25">
      <c r="A50" s="4">
        <v>47</v>
      </c>
      <c r="B50" s="8" t="s">
        <v>2</v>
      </c>
      <c r="C50" s="8" t="s">
        <v>33</v>
      </c>
      <c r="D50" s="6" t="s">
        <v>59</v>
      </c>
      <c r="E50" s="16" t="s">
        <v>13</v>
      </c>
      <c r="F50" s="7">
        <v>272000</v>
      </c>
      <c r="G50" s="7">
        <f>68000+600000+204000+600000+68000</f>
        <v>1540000</v>
      </c>
      <c r="H50" s="7">
        <f>663836+664397</f>
        <v>1328233</v>
      </c>
      <c r="I50" s="7"/>
      <c r="J50" s="15">
        <f t="shared" si="0"/>
        <v>3140233</v>
      </c>
    </row>
    <row r="51" spans="1:10" ht="41.25" customHeight="1" x14ac:dyDescent="0.25">
      <c r="A51" s="24" t="s">
        <v>3</v>
      </c>
      <c r="B51" s="25"/>
      <c r="C51" s="26"/>
      <c r="D51" s="9"/>
      <c r="E51" s="10"/>
      <c r="F51" s="5">
        <f>SUM(F4:F50)</f>
        <v>9797599.1999999993</v>
      </c>
      <c r="G51" s="5">
        <f>SUM(G4:G50)</f>
        <v>38517361.18</v>
      </c>
      <c r="H51" s="5">
        <f>SUM(H4:H50)</f>
        <v>37116652.399999999</v>
      </c>
      <c r="I51" s="5">
        <f>SUM(I4:I50)</f>
        <v>0</v>
      </c>
      <c r="J51" s="5">
        <f>SUM(J4:J50)</f>
        <v>85431612.780000001</v>
      </c>
    </row>
  </sheetData>
  <mergeCells count="3">
    <mergeCell ref="A1:J1"/>
    <mergeCell ref="A51:C51"/>
    <mergeCell ref="I2:J2"/>
  </mergeCells>
  <pageMargins left="0.19685039370078741" right="0.19685039370078741" top="0.39370078740157483" bottom="0.19685039370078741" header="0.19685039370078741" footer="0.19685039370078741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6"/>
  <sheetViews>
    <sheetView workbookViewId="0">
      <selection activeCell="A2" sqref="A2"/>
    </sheetView>
  </sheetViews>
  <sheetFormatPr defaultRowHeight="15" x14ac:dyDescent="0.25"/>
  <cols>
    <col min="1" max="1" width="6.28515625" customWidth="1"/>
    <col min="2" max="2" width="20.7109375" customWidth="1"/>
    <col min="3" max="3" width="21.5703125" customWidth="1"/>
    <col min="4" max="4" width="12.28515625" customWidth="1"/>
    <col min="5" max="5" width="14.28515625" customWidth="1"/>
    <col min="6" max="10" width="13.42578125" customWidth="1"/>
  </cols>
  <sheetData>
    <row r="1" spans="1:17" ht="53.25" customHeight="1" x14ac:dyDescent="0.25">
      <c r="A1" s="34" t="s">
        <v>118</v>
      </c>
      <c r="B1" s="34"/>
      <c r="C1" s="34"/>
      <c r="D1" s="34"/>
      <c r="E1" s="34"/>
      <c r="F1" s="34"/>
      <c r="G1" s="34"/>
      <c r="H1" s="34"/>
      <c r="I1" s="34"/>
      <c r="J1" s="34"/>
      <c r="K1" s="19"/>
      <c r="L1" s="19"/>
      <c r="M1" s="19"/>
      <c r="N1" s="18"/>
      <c r="O1" s="18"/>
      <c r="P1" s="18"/>
      <c r="Q1" s="18"/>
    </row>
    <row r="2" spans="1:17" ht="15.75" x14ac:dyDescent="0.25">
      <c r="A2" s="19"/>
      <c r="B2" s="19"/>
      <c r="C2" s="19"/>
      <c r="D2" s="19"/>
      <c r="E2" s="19"/>
      <c r="F2" s="19"/>
      <c r="G2" s="19"/>
      <c r="H2" s="19"/>
      <c r="I2" s="27" t="s">
        <v>25</v>
      </c>
      <c r="J2" s="27"/>
      <c r="K2" s="19"/>
      <c r="L2" s="19"/>
      <c r="M2" s="19"/>
      <c r="N2" s="18"/>
      <c r="O2" s="18"/>
      <c r="P2" s="18"/>
      <c r="Q2" s="18"/>
    </row>
    <row r="3" spans="1:17" ht="31.5" customHeight="1" x14ac:dyDescent="0.25">
      <c r="A3" s="35" t="s">
        <v>15</v>
      </c>
      <c r="B3" s="35" t="s">
        <v>61</v>
      </c>
      <c r="C3" s="35" t="s">
        <v>62</v>
      </c>
      <c r="D3" s="35" t="s">
        <v>63</v>
      </c>
      <c r="E3" s="28" t="s">
        <v>60</v>
      </c>
      <c r="F3" s="29"/>
      <c r="G3" s="29"/>
      <c r="H3" s="29"/>
      <c r="I3" s="29"/>
      <c r="J3" s="30"/>
      <c r="K3" s="19"/>
      <c r="L3" s="19"/>
      <c r="M3" s="19"/>
      <c r="N3" s="18"/>
      <c r="O3" s="18"/>
      <c r="P3" s="18"/>
      <c r="Q3" s="18"/>
    </row>
    <row r="4" spans="1:17" ht="42.75" customHeight="1" x14ac:dyDescent="0.25">
      <c r="A4" s="36"/>
      <c r="B4" s="36"/>
      <c r="C4" s="36"/>
      <c r="D4" s="36"/>
      <c r="E4" s="21" t="s">
        <v>21</v>
      </c>
      <c r="F4" s="21" t="s">
        <v>64</v>
      </c>
      <c r="G4" s="21" t="s">
        <v>65</v>
      </c>
      <c r="H4" s="21" t="s">
        <v>66</v>
      </c>
      <c r="I4" s="21" t="s">
        <v>67</v>
      </c>
      <c r="J4" s="21" t="s">
        <v>68</v>
      </c>
      <c r="K4" s="19"/>
      <c r="L4" s="19"/>
      <c r="M4" s="19"/>
      <c r="N4" s="18"/>
      <c r="O4" s="18"/>
      <c r="P4" s="18"/>
      <c r="Q4" s="18"/>
    </row>
    <row r="5" spans="1:17" ht="57.75" customHeight="1" x14ac:dyDescent="0.25">
      <c r="A5" s="31" t="s">
        <v>117</v>
      </c>
      <c r="B5" s="32"/>
      <c r="C5" s="32"/>
      <c r="D5" s="32"/>
      <c r="E5" s="32"/>
      <c r="F5" s="32"/>
      <c r="G5" s="32"/>
      <c r="H5" s="32"/>
      <c r="I5" s="32"/>
      <c r="J5" s="33"/>
      <c r="K5" s="19"/>
      <c r="L5" s="19"/>
      <c r="M5" s="19"/>
      <c r="N5" s="18"/>
      <c r="O5" s="18"/>
      <c r="P5" s="18"/>
      <c r="Q5" s="18"/>
    </row>
    <row r="6" spans="1:17" ht="15.75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  <c r="K6" s="19"/>
      <c r="L6" s="19"/>
      <c r="M6" s="19"/>
      <c r="N6" s="18"/>
      <c r="O6" s="18"/>
      <c r="P6" s="18"/>
      <c r="Q6" s="18"/>
    </row>
    <row r="7" spans="1:17" ht="15.75" x14ac:dyDescent="0.25">
      <c r="A7" s="20"/>
      <c r="B7" s="20"/>
      <c r="C7" s="20"/>
      <c r="D7" s="20"/>
      <c r="E7" s="20"/>
      <c r="F7" s="20"/>
      <c r="G7" s="20"/>
      <c r="H7" s="20"/>
      <c r="I7" s="20"/>
      <c r="J7" s="20"/>
      <c r="K7" s="19"/>
      <c r="L7" s="19"/>
      <c r="M7" s="19"/>
      <c r="N7" s="18"/>
      <c r="O7" s="18"/>
      <c r="P7" s="18"/>
      <c r="Q7" s="18"/>
    </row>
    <row r="8" spans="1:17" ht="15.75" x14ac:dyDescent="0.25">
      <c r="A8" s="20"/>
      <c r="B8" s="20"/>
      <c r="C8" s="20"/>
      <c r="D8" s="20"/>
      <c r="E8" s="20"/>
      <c r="F8" s="20"/>
      <c r="G8" s="20"/>
      <c r="H8" s="20"/>
      <c r="I8" s="20"/>
      <c r="J8" s="20"/>
      <c r="K8" s="19"/>
      <c r="L8" s="19"/>
      <c r="M8" s="19"/>
      <c r="N8" s="18"/>
      <c r="O8" s="18"/>
      <c r="P8" s="18"/>
      <c r="Q8" s="18"/>
    </row>
    <row r="9" spans="1:17" ht="15.75" x14ac:dyDescent="0.25">
      <c r="A9" s="20"/>
      <c r="B9" s="20"/>
      <c r="C9" s="20"/>
      <c r="D9" s="20"/>
      <c r="E9" s="20"/>
      <c r="F9" s="20"/>
      <c r="G9" s="20"/>
      <c r="H9" s="20"/>
      <c r="I9" s="20"/>
      <c r="J9" s="20"/>
      <c r="K9" s="19"/>
      <c r="L9" s="19"/>
      <c r="M9" s="19"/>
      <c r="N9" s="18"/>
      <c r="O9" s="18"/>
      <c r="P9" s="18"/>
      <c r="Q9" s="18"/>
    </row>
    <row r="10" spans="1:17" ht="15.75" x14ac:dyDescent="0.25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19"/>
      <c r="L10" s="19"/>
      <c r="M10" s="19"/>
      <c r="N10" s="18"/>
      <c r="O10" s="18"/>
      <c r="P10" s="18"/>
      <c r="Q10" s="18"/>
    </row>
    <row r="11" spans="1:17" ht="15.75" x14ac:dyDescent="0.25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19"/>
      <c r="L11" s="19"/>
      <c r="M11" s="19"/>
      <c r="N11" s="18"/>
      <c r="O11" s="18"/>
      <c r="P11" s="18"/>
      <c r="Q11" s="18"/>
    </row>
    <row r="12" spans="1:17" ht="15.75" x14ac:dyDescent="0.25">
      <c r="A12" s="28" t="s">
        <v>69</v>
      </c>
      <c r="B12" s="29"/>
      <c r="C12" s="30"/>
      <c r="D12" s="22"/>
      <c r="E12" s="22"/>
      <c r="F12" s="22"/>
      <c r="G12" s="22"/>
      <c r="H12" s="22"/>
      <c r="I12" s="22"/>
      <c r="J12" s="22"/>
      <c r="K12" s="19"/>
      <c r="L12" s="19"/>
      <c r="M12" s="19"/>
      <c r="N12" s="18"/>
      <c r="O12" s="18"/>
      <c r="P12" s="18"/>
      <c r="Q12" s="18"/>
    </row>
    <row r="13" spans="1:17" ht="15.75" x14ac:dyDescent="0.25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8"/>
      <c r="O13" s="18"/>
      <c r="P13" s="18"/>
      <c r="Q13" s="18"/>
    </row>
    <row r="14" spans="1:17" ht="15.75" x14ac:dyDescent="0.25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8"/>
      <c r="O14" s="18"/>
      <c r="P14" s="18"/>
      <c r="Q14" s="18"/>
    </row>
    <row r="15" spans="1:17" ht="15.75" x14ac:dyDescent="0.25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8"/>
      <c r="O15" s="18"/>
      <c r="P15" s="18"/>
      <c r="Q15" s="18"/>
    </row>
    <row r="16" spans="1:17" ht="15.75" x14ac:dyDescent="0.25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8"/>
      <c r="O16" s="18"/>
      <c r="P16" s="18"/>
      <c r="Q16" s="18"/>
    </row>
    <row r="17" spans="1:17" ht="15.75" x14ac:dyDescent="0.25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8"/>
      <c r="O17" s="18"/>
      <c r="P17" s="18"/>
      <c r="Q17" s="18"/>
    </row>
    <row r="18" spans="1:17" x14ac:dyDescent="0.25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</row>
    <row r="19" spans="1:17" x14ac:dyDescent="0.25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</row>
    <row r="20" spans="1:17" x14ac:dyDescent="0.25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</row>
    <row r="21" spans="1:17" x14ac:dyDescent="0.25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</row>
    <row r="22" spans="1:17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</row>
    <row r="23" spans="1:17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</row>
    <row r="24" spans="1:17" x14ac:dyDescent="0.2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</row>
    <row r="25" spans="1:17" x14ac:dyDescent="0.25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</row>
    <row r="26" spans="1:17" x14ac:dyDescent="0.25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</row>
  </sheetData>
  <mergeCells count="9">
    <mergeCell ref="A12:C12"/>
    <mergeCell ref="A5:J5"/>
    <mergeCell ref="A1:J1"/>
    <mergeCell ref="A3:A4"/>
    <mergeCell ref="B3:B4"/>
    <mergeCell ref="C3:C4"/>
    <mergeCell ref="D3:D4"/>
    <mergeCell ref="E3:J3"/>
    <mergeCell ref="I2:J2"/>
  </mergeCells>
  <pageMargins left="0.19685039370078741" right="0.19685039370078741" top="0.39370078740157483" bottom="0.19685039370078741" header="0.19685039370078741" footer="0.19685039370078741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Xizmat safari</vt:lpstr>
      <vt:lpstr>Xorijiy mehmonlar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2025-01-16T15:24:35Z</cp:lastPrinted>
  <dcterms:created xsi:type="dcterms:W3CDTF">2021-07-02T06:04:40Z</dcterms:created>
  <dcterms:modified xsi:type="dcterms:W3CDTF">2025-01-16T15:25:07Z</dcterms:modified>
</cp:coreProperties>
</file>